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<sst xmlns="http://schemas.openxmlformats.org/spreadsheetml/2006/main" count="909" uniqueCount="503">
  <si>
    <t>PHG Needs Assessment Calculator</t>
  </si>
  <si>
    <t>Portugal</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</si>
  <si>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</si>
  <si>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</si>
  <si>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</si>
  <si>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</si>
  <si>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</si>
  <si>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</si>
  <si>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</si>
  <si>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</si>
  <si>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</si>
  <si>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</si>
  <si>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</si>
  <si>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</si>
  <si>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</si>
  <si>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</si>
  <si>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</si>
  <si>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</si>
  <si>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</si>
  <si>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</si>
  <si>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</si>
  <si>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</si>
  <si>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</si>
  <si>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</si>
  <si>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</si>
  <si>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</si>
  <si>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</si>
  <si>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</si>
  <si>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</si>
  <si>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</si>
  <si>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</si>
  <si>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</si>
  <si>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</si>
  <si>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</si>
  <si>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</si>
  <si>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</si>
  <si>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</si>
  <si>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</si>
  <si>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</si>
  <si>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</si>
  <si>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</si>
  <si>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</si>
  <si>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</si>
  <si>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</si>
  <si>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</si>
  <si>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</si>
  <si>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</si>
  <si>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</si>
  <si>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</si>
  <si>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</si>
  <si>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</si>
  <si>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</si>
  <si>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</si>
  <si>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</si>
  <si>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</si>
  <si>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</si>
  <si>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</si>
  <si>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</si>
  <si>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</si>
  <si>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</si>
  <si>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</si>
  <si>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</si>
  <si>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</si>
  <si>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</si>
  <si>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</si>
  <si>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</si>
  <si>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</si>
  <si>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</si>
  <si>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</si>
  <si>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</si>
  <si>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</si>
  <si>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</si>
  <si>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</si>
  <si>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</si>
  <si>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</si>
  <si>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</si>
  <si>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</si>
  <si>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</si>
  <si>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</si>
  <si>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</si>
  <si>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</si>
  <si>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</si>
  <si>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</si>
  <si>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</si>
  <si>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</si>
  <si>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</si>
  <si>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</si>
  <si>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</si>
  <si>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</si>
  <si>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</si>
  <si>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</si>
  <si>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</si>
  <si>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</si>
  <si>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</si>
  <si>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</si>
  <si>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2.92</t>
  </si>
  <si>
    <t>WHO, 2009</t>
  </si>
  <si>
    <t>Total births in 1000s (LB+SB) per year</t>
  </si>
  <si>
    <t>Infant mortality rate: infant deaths / 1000 LB / year</t>
  </si>
  <si>
    <t>Under-5 mortality rate: U5 deaths / 1000 LB / year</t>
  </si>
  <si>
    <t>Percentage births in women &gt;35 years</t>
  </si>
  <si>
    <t>Life expectancy at birth (yrs)</t>
  </si>
  <si>
    <t>79.50</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</si>
  <si>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</si>
  <si>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</si>
  <si>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</si>
  <si>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</si>
  <si>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</si>
  <si>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</si>
  <si>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</si>
  <si>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</si>
  <si>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</si>
  <si>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67.1</t>
  </si>
  <si>
    <t>Unmet need for family planning (%)</t>
  </si>
  <si>
    <t> </t>
  </si>
  <si>
    <t>Total fertility rate</t>
  </si>
  <si>
    <t>1.32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</si>
  <si>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</si>
  <si>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</si>
  <si>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</si>
  <si>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</si>
  <si>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</si>
  <si>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</si>
  <si>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</si>
  <si>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24530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</si>
  <si>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</si>
  <si>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</si>
  <si>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</si>
  <si>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</si>
  <si>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</si>
  <si>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</si>
  <si>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</si>
  <si>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</si>
  <si>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</si>
  <si>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</si>
  <si>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</si>
  <si>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</si>
  <si>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</si>
  <si>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</si>
  <si>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2624.4</t>
  </si>
  <si>
    <t>Total expenditure on health as percentage of GDP</t>
  </si>
  <si>
    <t>10.4</t>
  </si>
  <si>
    <t xml:space="preserve">Per capita government expenditure on health (PPP int. $) </t>
  </si>
  <si>
    <t>1681</t>
  </si>
  <si>
    <t xml:space="preserve">External resources for health as percentage of total expenditure on health </t>
  </si>
  <si>
    <t xml:space="preserve">General government expenditure on health as percentage of total expenditure on health  </t>
  </si>
  <si>
    <t>64.1</t>
  </si>
  <si>
    <t xml:space="preserve">Out-of-pocket expenditure as percentage of private expenditure on health </t>
  </si>
  <si>
    <t>76</t>
  </si>
  <si>
    <t xml:space="preserve">Private expenditure on health as percentage of total expenditure on health </t>
  </si>
  <si>
    <t>35.9</t>
  </si>
  <si>
    <t xml:space="preserve">General government expenditure on health as percentage of total government expenditure </t>
  </si>
  <si>
    <t>13.4</t>
  </si>
  <si>
    <t>Health Workforce</t>
  </si>
  <si>
    <t>Number of nursing and midwifery personnel</t>
  </si>
  <si>
    <t>56709</t>
  </si>
  <si>
    <t>WHO, 2008</t>
  </si>
  <si>
    <t xml:space="preserve">Nursing and midwifery personnel density (per 10,000 population)  </t>
  </si>
  <si>
    <t>53.3</t>
  </si>
  <si>
    <t>Number of physicians</t>
  </si>
  <si>
    <t>40095</t>
  </si>
  <si>
    <t xml:space="preserve">Physician density (per 10,000 population) </t>
  </si>
  <si>
    <t>37.55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</si>
  <si>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</si>
  <si>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</si>
  <si>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</si>
  <si>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</si>
  <si>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</si>
  <si>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</si>
  <si>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</si>
  <si>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</si>
  <si>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</si>
  <si>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</si>
  <si>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</si>
  <si>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</si>
  <si>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</si>
  <si>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</si>
  <si>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</si>
  <si>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</si>
  <si>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</si>
  <si>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</si>
  <si>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</si>
  <si>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</si>
  <si>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</si>
  <si>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</si>
  <si>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</si>
  <si>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</si>
  <si>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</si>
  <si>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</si>
  <si>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</si>
  <si>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</si>
  <si>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</si>
  <si>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</si>
  <si>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</si>
  <si>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</si>
  <si>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</si>
  <si>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</si>
  <si>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</si>
  <si>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</si>
  <si>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</si>
  <si>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</si>
  <si>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</si>
  <si>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</si>
  <si>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</si>
  <si>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</si>
  <si>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</si>
  <si>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</si>
  <si>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</si>
  <si>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</si>
  <si>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</si>
  <si>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</si>
  <si>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</si>
  <si>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</si>
  <si>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</si>
  <si>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</si>
  <si>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</si>
  <si>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</si>
  <si>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40</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</si>
  <si>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</si>
  <si>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</si>
  <si>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</si>
  <si>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</si>
  <si>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</si>
  <si>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</si>
  <si>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</si>
  <si>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</si>
  <si>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</si>
  <si>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</si>
  <si>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</si>
  <si>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</si>
  <si>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</si>
  <si>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</si>
  <si>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</si>
  <si>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0.38</t>
  </si>
  <si>
    <t>Number of cases by age-group</t>
  </si>
  <si>
    <t>149</t>
  </si>
  <si>
    <t>50556</t>
  </si>
  <si>
    <t>No. cases by level of impairment</t>
  </si>
  <si>
    <t>48.46</t>
  </si>
  <si>
    <t>15.16</t>
  </si>
  <si>
    <t>2</t>
  </si>
  <si>
    <t>10529</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</si>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</sst>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323</v>
      </c>
      <c r="B5" s="159"/>
      <c r="C5" s="159"/>
      <c r="D5" s="159"/>
      <c r="E5" s="108"/>
    </row>
    <row r="6" ht="12.75">
      <c r="A6" s="160"/>
    </row>
    <row r="7" spans="1:4" ht="12.75">
      <c r="A7" s="106" t="s">
        <v>324</v>
      </c>
      <c r="B7" s="161" t="s">
        <v>268</v>
      </c>
      <c r="C7" s="106" t="s">
        <v>257</v>
      </c>
      <c r="D7" s="161" t="s">
        <v>325</v>
      </c>
    </row>
    <row r="8" spans="1:4" ht="12.75">
      <c r="A8" s="162" t="s">
        <v>326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324</v>
      </c>
      <c r="B13" s="161" t="s">
        <v>262</v>
      </c>
      <c r="C13" s="106" t="s">
        <v>263</v>
      </c>
      <c r="D13" s="161" t="s">
        <v>325</v>
      </c>
    </row>
    <row r="14" spans="1:4" ht="12.75">
      <c r="A14" s="162" t="s">
        <v>326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324</v>
      </c>
      <c r="B19" s="106" t="s">
        <v>327</v>
      </c>
      <c r="C19" s="106" t="s">
        <v>328</v>
      </c>
      <c r="D19" s="161" t="s">
        <v>325</v>
      </c>
    </row>
    <row r="20" spans="1:4" ht="12.75">
      <c r="A20" s="162" t="s">
        <v>326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329</v>
      </c>
      <c r="B5" s="106" t="s">
        <v>250</v>
      </c>
      <c r="C5" s="106" t="s">
        <v>60</v>
      </c>
      <c r="D5" s="106" t="s">
        <v>251</v>
      </c>
      <c r="E5" s="106" t="s">
        <v>252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330</v>
      </c>
      <c r="B10" s="166"/>
      <c r="C10" s="166"/>
      <c r="D10" s="166"/>
      <c r="E10" s="135"/>
      <c r="F10" s="135"/>
      <c r="G10" s="135"/>
    </row>
    <row r="11" spans="1:7" ht="27" customHeight="1">
      <c r="A11" s="166" t="s">
        <v>254</v>
      </c>
      <c r="B11" s="166"/>
      <c r="C11" s="166"/>
      <c r="D11" s="166"/>
      <c r="E11" s="135"/>
      <c r="F11" s="135"/>
      <c r="G11" s="135"/>
    </row>
    <row r="12" spans="1:7" ht="12.75">
      <c r="A12" s="135"/>
      <c r="B12" s="135"/>
      <c r="C12" s="135"/>
      <c r="D12" s="135"/>
      <c r="E12" s="135"/>
      <c r="F12" s="135"/>
      <c r="G12" s="135"/>
    </row>
    <row r="13" spans="1:7" ht="12.75">
      <c r="A13" s="161" t="s">
        <v>331</v>
      </c>
      <c r="B13" s="106" t="s">
        <v>332</v>
      </c>
      <c r="C13" s="106" t="s">
        <v>333</v>
      </c>
      <c r="D13" s="161" t="s">
        <v>258</v>
      </c>
      <c r="E13" s="135"/>
      <c r="F13" s="135"/>
      <c r="G13" s="135"/>
    </row>
    <row r="14" spans="1:7" ht="12.75">
      <c r="A14" s="167" t="s">
        <v>334</v>
      </c>
      <c r="B14" s="167"/>
      <c r="C14" s="167"/>
      <c r="D14" s="167"/>
      <c r="E14" s="135"/>
      <c r="F14" s="135"/>
      <c r="G14" s="135"/>
    </row>
    <row r="15" spans="1:7" ht="12.75">
      <c r="A15" s="154" t="s">
        <v>335</v>
      </c>
      <c r="B15" s="167"/>
      <c r="C15" s="167"/>
      <c r="D15" s="167"/>
      <c r="E15" s="135"/>
      <c r="F15" s="135"/>
      <c r="G15" s="135"/>
    </row>
    <row r="16" spans="1:7" ht="12.75">
      <c r="A16" s="154" t="s">
        <v>336</v>
      </c>
      <c r="B16" s="167"/>
      <c r="C16" s="167"/>
      <c r="D16" s="167"/>
      <c r="E16" s="135"/>
      <c r="F16" s="135"/>
      <c r="G16" s="135"/>
    </row>
    <row r="17" spans="1:7" ht="12.75">
      <c r="A17" s="154" t="s">
        <v>337</v>
      </c>
      <c r="B17" s="167"/>
      <c r="C17" s="167"/>
      <c r="D17" s="167"/>
      <c r="E17" s="135"/>
      <c r="F17" s="135"/>
      <c r="G17" s="135"/>
    </row>
    <row r="18" spans="1:7" ht="12.75">
      <c r="A18" s="167" t="s">
        <v>338</v>
      </c>
      <c r="B18" s="167"/>
      <c r="C18" s="167"/>
      <c r="D18" s="167"/>
      <c r="E18" s="135"/>
      <c r="F18" s="135"/>
      <c r="G18" s="135"/>
    </row>
    <row r="19" spans="1:7" ht="12.75">
      <c r="A19" s="154" t="s">
        <v>335</v>
      </c>
      <c r="B19" s="167"/>
      <c r="C19" s="167"/>
      <c r="D19" s="167"/>
      <c r="E19" s="135"/>
      <c r="F19" s="135"/>
      <c r="G19" s="135"/>
    </row>
    <row r="20" spans="1:7" ht="12.75">
      <c r="A20" s="154" t="s">
        <v>336</v>
      </c>
      <c r="B20" s="167"/>
      <c r="C20" s="167"/>
      <c r="D20" s="167"/>
      <c r="E20" s="135"/>
      <c r="F20" s="135"/>
      <c r="G20" s="135"/>
    </row>
    <row r="21" spans="1:7" ht="12.75">
      <c r="A21" s="154" t="s">
        <v>337</v>
      </c>
      <c r="B21" s="167"/>
      <c r="C21" s="167"/>
      <c r="D21" s="167"/>
      <c r="E21" s="135"/>
      <c r="F21" s="135"/>
      <c r="G21" s="135"/>
    </row>
    <row r="22" spans="1:7" ht="12.75">
      <c r="A22" s="167" t="s">
        <v>339</v>
      </c>
      <c r="B22" s="167"/>
      <c r="C22" s="167"/>
      <c r="D22" s="167"/>
      <c r="E22" s="135"/>
      <c r="F22" s="135"/>
      <c r="G22" s="135"/>
    </row>
    <row r="23" spans="1:7" ht="12.75">
      <c r="A23" s="154" t="s">
        <v>335</v>
      </c>
      <c r="B23" s="167"/>
      <c r="C23" s="167"/>
      <c r="D23" s="167"/>
      <c r="E23" s="135"/>
      <c r="F23" s="135"/>
      <c r="G23" s="135"/>
    </row>
    <row r="24" spans="1:7" ht="12.75">
      <c r="A24" s="154" t="s">
        <v>336</v>
      </c>
      <c r="B24" s="167"/>
      <c r="C24" s="167"/>
      <c r="D24" s="167"/>
      <c r="E24" s="135"/>
      <c r="F24" s="135"/>
      <c r="G24" s="135"/>
    </row>
    <row r="25" spans="1:7" ht="12.75">
      <c r="A25" s="154" t="s">
        <v>337</v>
      </c>
      <c r="B25" s="167"/>
      <c r="C25" s="167"/>
      <c r="D25" s="167"/>
      <c r="E25" s="135"/>
      <c r="F25" s="135"/>
      <c r="G25" s="135"/>
    </row>
    <row r="26" spans="1:7" ht="12.75">
      <c r="A26" s="167" t="s">
        <v>340</v>
      </c>
      <c r="B26" s="167"/>
      <c r="C26" s="167"/>
      <c r="D26" s="167"/>
      <c r="E26" s="135"/>
      <c r="F26" s="135"/>
      <c r="G26" s="135"/>
    </row>
    <row r="27" spans="1:7" ht="12.75">
      <c r="A27" s="154" t="s">
        <v>335</v>
      </c>
      <c r="B27" s="167"/>
      <c r="C27" s="167"/>
      <c r="D27" s="167"/>
      <c r="E27" s="135"/>
      <c r="F27" s="135"/>
      <c r="G27" s="135"/>
    </row>
    <row r="28" spans="1:7" ht="12.75">
      <c r="A28" s="154" t="s">
        <v>336</v>
      </c>
      <c r="B28" s="167"/>
      <c r="C28" s="167"/>
      <c r="D28" s="167"/>
      <c r="E28" s="135"/>
      <c r="F28" s="135"/>
      <c r="G28" s="135"/>
    </row>
    <row r="29" spans="1:7" ht="12.75">
      <c r="A29" s="154" t="s">
        <v>337</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341</v>
      </c>
      <c r="B5" s="168"/>
    </row>
    <row r="6" spans="1:2" ht="12.75">
      <c r="A6" s="107" t="s">
        <v>342</v>
      </c>
      <c r="B6" s="162"/>
    </row>
    <row r="7" spans="1:2" ht="12.75">
      <c r="A7" s="169" t="s">
        <v>343</v>
      </c>
      <c r="B7" s="170"/>
    </row>
    <row r="8" spans="1:2" ht="12.75">
      <c r="A8" s="171" t="s">
        <v>344</v>
      </c>
      <c r="B8" s="172"/>
    </row>
    <row r="9" spans="1:2" ht="12.75">
      <c r="A9" s="171" t="s">
        <v>345</v>
      </c>
      <c r="B9" s="172"/>
    </row>
    <row r="10" spans="1:2" ht="12.75">
      <c r="A10" s="171" t="s">
        <v>346</v>
      </c>
      <c r="B10" s="172"/>
    </row>
    <row r="11" spans="1:2" ht="12.75">
      <c r="A11" s="171" t="s">
        <v>347</v>
      </c>
      <c r="B11" s="172"/>
    </row>
    <row r="12" spans="1:2" ht="12.75">
      <c r="A12" s="171" t="s">
        <v>348</v>
      </c>
      <c r="B12" s="173" t="e">
        <f>B9/(B8/1000)</f>
        <v>#DIV/0!</v>
      </c>
    </row>
    <row r="13" spans="1:2" ht="12.75">
      <c r="A13" s="171" t="s">
        <v>349</v>
      </c>
      <c r="B13" s="173" t="e">
        <f>B10/(B8/1000)</f>
        <v>#DIV/0!</v>
      </c>
    </row>
    <row r="14" spans="1:2" ht="12.75">
      <c r="A14" s="171" t="s">
        <v>350</v>
      </c>
      <c r="B14" s="173" t="e">
        <f>B11/(B8/1000)</f>
        <v>#DIV/0!</v>
      </c>
    </row>
    <row r="15" spans="1:3" ht="12" customHeight="1">
      <c r="A15" s="108"/>
      <c r="B15" s="174"/>
      <c r="C15" s="135"/>
    </row>
    <row r="16" spans="1:2" ht="12.75" customHeight="1">
      <c r="A16" s="175" t="s">
        <v>351</v>
      </c>
      <c r="B16" s="175"/>
    </row>
    <row r="17" spans="1:3" ht="12" customHeight="1">
      <c r="A17" s="176"/>
      <c r="B17" s="176"/>
      <c r="C17" s="135"/>
    </row>
    <row r="18" spans="1:3" ht="12.75">
      <c r="A18" s="118" t="s">
        <v>352</v>
      </c>
      <c r="B18" s="177"/>
      <c r="C18" s="178" t="s">
        <v>291</v>
      </c>
    </row>
    <row r="19" spans="1:3" ht="12.75">
      <c r="A19" s="107" t="s">
        <v>353</v>
      </c>
      <c r="B19" s="177"/>
      <c r="C19" s="179" t="s">
        <v>291</v>
      </c>
    </row>
    <row r="20" spans="1:2" ht="12.75">
      <c r="A20" s="107" t="s">
        <v>354</v>
      </c>
      <c r="B20" s="173">
        <f>B19*B18</f>
        <v>0</v>
      </c>
    </row>
    <row r="21" spans="1:2" ht="12.75">
      <c r="A21" s="116" t="s">
        <v>355</v>
      </c>
      <c r="B21" s="180"/>
    </row>
    <row r="22" spans="1:2" ht="12.75">
      <c r="A22" s="107" t="s">
        <v>356</v>
      </c>
      <c r="B22" s="181" t="e">
        <f>B8/B19</f>
        <v>#DIV/0!</v>
      </c>
    </row>
    <row r="23" spans="1:2" ht="12.75">
      <c r="A23" s="107" t="s">
        <v>357</v>
      </c>
      <c r="B23" s="181" t="e">
        <f>B9/B20</f>
        <v>#DIV/0!</v>
      </c>
    </row>
    <row r="24" spans="1:2" ht="12.75">
      <c r="A24" s="107" t="s">
        <v>358</v>
      </c>
      <c r="B24" s="181" t="e">
        <f>B10/B20</f>
        <v>#DIV/0!</v>
      </c>
    </row>
    <row r="25" spans="1:2" ht="12.75">
      <c r="A25" s="107" t="s">
        <v>359</v>
      </c>
      <c r="B25" s="181" t="e">
        <f>B11/B20</f>
        <v>#DIV/0!</v>
      </c>
    </row>
    <row r="26" spans="1:2" ht="12.75">
      <c r="A26" s="107" t="s">
        <v>360</v>
      </c>
      <c r="B26" s="181" t="e">
        <f>B23/(B22/1000)</f>
        <v>#DIV/0!</v>
      </c>
    </row>
    <row r="27" spans="1:2" ht="12.75">
      <c r="A27" s="107" t="s">
        <v>361</v>
      </c>
      <c r="B27" s="181" t="e">
        <f>B24/(B22/1000)</f>
        <v>#DIV/0!</v>
      </c>
    </row>
    <row r="28" spans="1:2" ht="12.75">
      <c r="A28" s="107" t="s">
        <v>362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329</v>
      </c>
      <c r="B5" s="106" t="s">
        <v>250</v>
      </c>
      <c r="C5" s="106" t="s">
        <v>60</v>
      </c>
      <c r="D5" s="106" t="s">
        <v>363</v>
      </c>
      <c r="E5" s="119" t="s">
        <v>252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364</v>
      </c>
      <c r="B10" s="182"/>
      <c r="C10" s="182"/>
      <c r="D10" s="182"/>
      <c r="E10" s="182"/>
      <c r="F10" s="108"/>
      <c r="G10" s="108"/>
      <c r="H10" s="108"/>
      <c r="I10" s="108"/>
    </row>
    <row r="11" spans="1:9" ht="26.25" customHeight="1">
      <c r="A11" s="159" t="s">
        <v>254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365</v>
      </c>
      <c r="C13" s="116"/>
      <c r="D13" s="116" t="s">
        <v>366</v>
      </c>
      <c r="E13" s="116"/>
      <c r="F13" s="116" t="s">
        <v>367</v>
      </c>
      <c r="G13" s="116"/>
    </row>
    <row r="14" spans="1:7" ht="12.75">
      <c r="A14" s="86" t="s">
        <v>255</v>
      </c>
      <c r="B14" s="106" t="s">
        <v>368</v>
      </c>
      <c r="C14" s="106" t="s">
        <v>369</v>
      </c>
      <c r="D14" s="106" t="s">
        <v>368</v>
      </c>
      <c r="E14" s="106" t="s">
        <v>369</v>
      </c>
      <c r="F14" s="106" t="s">
        <v>368</v>
      </c>
      <c r="G14" s="106" t="s">
        <v>369</v>
      </c>
    </row>
    <row r="15" spans="1:7" ht="12.75">
      <c r="A15" s="154" t="s">
        <v>259</v>
      </c>
      <c r="B15" s="116"/>
      <c r="C15" s="116"/>
      <c r="D15" s="116"/>
      <c r="E15" s="116"/>
      <c r="F15" s="116"/>
      <c r="G15" s="116"/>
    </row>
    <row r="16" spans="1:7" ht="12.75">
      <c r="A16" s="154" t="s">
        <v>260</v>
      </c>
      <c r="B16" s="116"/>
      <c r="C16" s="116"/>
      <c r="D16" s="116"/>
      <c r="E16" s="116"/>
      <c r="F16" s="116"/>
      <c r="G16" s="116"/>
    </row>
    <row r="17" spans="1:7" ht="12.75">
      <c r="A17" s="154"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315</v>
      </c>
      <c r="B5" s="187" t="s">
        <v>58</v>
      </c>
      <c r="C5" s="187" t="s">
        <v>192</v>
      </c>
      <c r="D5" s="87" t="s">
        <v>193</v>
      </c>
      <c r="E5" s="187" t="s">
        <v>59</v>
      </c>
      <c r="F5" s="187" t="s">
        <v>192</v>
      </c>
      <c r="G5" s="187" t="s">
        <v>194</v>
      </c>
      <c r="J5" s="81"/>
    </row>
    <row r="6" spans="1:10" ht="12.75">
      <c r="A6" s="188" t="s">
        <v>370</v>
      </c>
      <c r="B6" s="189"/>
      <c r="C6" s="190"/>
      <c r="D6" s="191"/>
      <c r="E6" s="189"/>
      <c r="F6" s="190"/>
      <c r="G6" s="187"/>
      <c r="J6" s="81"/>
    </row>
    <row r="7" spans="1:10" ht="12.75">
      <c r="A7" s="192" t="s">
        <v>371</v>
      </c>
      <c r="B7" s="192"/>
      <c r="C7" s="193"/>
      <c r="D7" s="194"/>
      <c r="E7" s="192"/>
      <c r="F7" s="193"/>
      <c r="G7" s="195"/>
      <c r="J7" s="81"/>
    </row>
    <row r="8" spans="1:10" ht="12.75">
      <c r="A8" s="196" t="s">
        <v>372</v>
      </c>
      <c r="B8" s="196"/>
      <c r="C8" s="197"/>
      <c r="D8" s="194" t="s">
        <v>373</v>
      </c>
      <c r="E8" s="196"/>
      <c r="F8" s="197"/>
      <c r="G8" s="195"/>
      <c r="J8" s="81"/>
    </row>
    <row r="9" spans="1:7" ht="12.75">
      <c r="A9" s="198" t="s">
        <v>374</v>
      </c>
      <c r="B9" s="198"/>
      <c r="C9" s="199"/>
      <c r="D9" s="200" t="s">
        <v>219</v>
      </c>
      <c r="E9" s="198"/>
      <c r="F9" s="199"/>
      <c r="G9" s="195"/>
    </row>
    <row r="10" spans="1:7" ht="12.75">
      <c r="A10" s="198" t="s">
        <v>375</v>
      </c>
      <c r="B10" s="198"/>
      <c r="C10" s="199"/>
      <c r="D10" s="201" t="s">
        <v>200</v>
      </c>
      <c r="E10" s="198"/>
      <c r="F10" s="199"/>
      <c r="G10" s="195"/>
    </row>
    <row r="11" spans="1:7" ht="12.75">
      <c r="A11" s="198" t="s">
        <v>376</v>
      </c>
      <c r="B11" s="198"/>
      <c r="C11" s="199"/>
      <c r="D11" s="200" t="s">
        <v>219</v>
      </c>
      <c r="E11" s="198"/>
      <c r="F11" s="199"/>
      <c r="G11" s="195"/>
    </row>
    <row r="12" spans="1:7" ht="12.75">
      <c r="A12" s="198" t="s">
        <v>377</v>
      </c>
      <c r="B12" s="198"/>
      <c r="C12" s="199"/>
      <c r="D12" s="201" t="s">
        <v>200</v>
      </c>
      <c r="E12" s="198"/>
      <c r="F12" s="199"/>
      <c r="G12" s="195"/>
    </row>
    <row r="13" spans="1:7" ht="12.75">
      <c r="A13" s="198" t="s">
        <v>378</v>
      </c>
      <c r="B13" s="198"/>
      <c r="C13" s="199"/>
      <c r="D13" s="200" t="s">
        <v>219</v>
      </c>
      <c r="E13" s="198"/>
      <c r="F13" s="199"/>
      <c r="G13" s="195"/>
    </row>
    <row r="14" spans="1:7" ht="12.75">
      <c r="A14" s="198" t="s">
        <v>379</v>
      </c>
      <c r="B14" s="198"/>
      <c r="C14" s="199"/>
      <c r="D14" s="201" t="s">
        <v>200</v>
      </c>
      <c r="E14" s="198"/>
      <c r="F14" s="199"/>
      <c r="G14" s="195"/>
    </row>
    <row r="15" spans="1:10" ht="12.75">
      <c r="A15" s="198" t="s">
        <v>380</v>
      </c>
      <c r="B15" s="196"/>
      <c r="C15" s="197"/>
      <c r="D15" s="202" t="s">
        <v>217</v>
      </c>
      <c r="E15" s="196"/>
      <c r="F15" s="197"/>
      <c r="G15" s="195"/>
      <c r="J15" s="81"/>
    </row>
    <row r="16" spans="1:10" ht="12.75">
      <c r="A16" s="203" t="s">
        <v>381</v>
      </c>
      <c r="B16" s="196"/>
      <c r="C16" s="197"/>
      <c r="D16" s="204"/>
      <c r="E16" s="196"/>
      <c r="F16" s="197"/>
      <c r="G16" s="195"/>
      <c r="J16" s="81"/>
    </row>
    <row r="17" ht="12.75">
      <c r="G17" s="205"/>
    </row>
    <row r="18" spans="1:6" ht="39.75" customHeight="1">
      <c r="A18" s="158" t="s">
        <v>382</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383</v>
      </c>
      <c r="B5" s="106" t="s">
        <v>384</v>
      </c>
      <c r="C5" s="106" t="s">
        <v>385</v>
      </c>
      <c r="D5" s="161" t="s">
        <v>325</v>
      </c>
    </row>
    <row r="6" spans="1:4" ht="12.75">
      <c r="A6" s="169" t="s">
        <v>386</v>
      </c>
      <c r="B6" s="106"/>
      <c r="C6" s="106"/>
      <c r="D6" s="161"/>
    </row>
    <row r="7" spans="1:4" ht="12.75">
      <c r="A7" s="162" t="s">
        <v>326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387</v>
      </c>
      <c r="B12" s="106" t="s">
        <v>384</v>
      </c>
      <c r="C12" s="106" t="s">
        <v>388</v>
      </c>
      <c r="D12" s="161" t="s">
        <v>325</v>
      </c>
    </row>
    <row r="13" spans="1:4" ht="12.75">
      <c r="A13" s="169" t="s">
        <v>386</v>
      </c>
      <c r="B13" s="106"/>
      <c r="C13" s="106"/>
      <c r="D13" s="161"/>
    </row>
    <row r="14" spans="1:4" ht="12.75">
      <c r="A14" s="162" t="s">
        <v>326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389</v>
      </c>
      <c r="B19" s="106" t="s">
        <v>384</v>
      </c>
      <c r="C19" s="106" t="s">
        <v>390</v>
      </c>
      <c r="D19" s="161" t="s">
        <v>325</v>
      </c>
    </row>
    <row r="20" spans="1:4" ht="12.75">
      <c r="A20" s="169" t="s">
        <v>386</v>
      </c>
      <c r="B20" s="106"/>
      <c r="C20" s="106"/>
      <c r="D20" s="161"/>
    </row>
    <row r="21" spans="1:4" ht="12.75">
      <c r="A21" s="162" t="s">
        <v>326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391</v>
      </c>
      <c r="B26" s="106" t="s">
        <v>384</v>
      </c>
      <c r="C26" s="106" t="s">
        <v>392</v>
      </c>
      <c r="D26" s="161" t="s">
        <v>325</v>
      </c>
    </row>
    <row r="27" spans="1:4" ht="12.75">
      <c r="A27" s="169" t="s">
        <v>386</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393</v>
      </c>
      <c r="B5" s="106" t="s">
        <v>250</v>
      </c>
      <c r="C5" s="106" t="s">
        <v>251</v>
      </c>
      <c r="D5" s="106" t="s">
        <v>252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394</v>
      </c>
      <c r="B10" s="166"/>
      <c r="C10" s="166"/>
      <c r="D10" s="166"/>
      <c r="E10" s="135"/>
      <c r="F10" s="135"/>
      <c r="G10" s="135"/>
    </row>
    <row r="11" spans="1:7" ht="27.75" customHeight="1">
      <c r="A11" s="166" t="s">
        <v>254</v>
      </c>
      <c r="B11" s="166"/>
      <c r="C11" s="166"/>
      <c r="D11" s="166"/>
      <c r="E11" s="135"/>
      <c r="F11" s="135"/>
      <c r="G11" s="135"/>
    </row>
    <row r="12" spans="1:7" ht="12.75">
      <c r="A12" s="135"/>
      <c r="B12" s="135"/>
      <c r="C12" s="135"/>
      <c r="D12" s="135"/>
      <c r="E12" s="135"/>
      <c r="F12" s="135"/>
      <c r="G12" s="135"/>
    </row>
    <row r="13" spans="1:4" ht="12.75">
      <c r="A13" s="209"/>
      <c r="B13" s="210" t="s">
        <v>395</v>
      </c>
      <c r="C13" s="210" t="s">
        <v>192</v>
      </c>
      <c r="D13" s="210" t="s">
        <v>258</v>
      </c>
    </row>
    <row r="14" spans="1:4" ht="12.75">
      <c r="A14" s="211" t="s">
        <v>335</v>
      </c>
      <c r="B14" s="168"/>
      <c r="C14" s="212"/>
      <c r="D14" s="116"/>
    </row>
    <row r="15" spans="1:4" ht="12.75">
      <c r="A15" s="211" t="s">
        <v>336</v>
      </c>
      <c r="B15" s="168"/>
      <c r="C15" s="212"/>
      <c r="D15" s="116"/>
    </row>
    <row r="16" spans="1:4" ht="12.75">
      <c r="A16" s="213" t="s">
        <v>337</v>
      </c>
      <c r="B16" s="168"/>
      <c r="C16" s="212"/>
      <c r="D16" s="116"/>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329</v>
      </c>
      <c r="B5" s="106" t="s">
        <v>250</v>
      </c>
      <c r="C5" s="106" t="s">
        <v>363</v>
      </c>
      <c r="D5" s="119" t="s">
        <v>252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364</v>
      </c>
      <c r="B10" s="159"/>
      <c r="C10" s="159"/>
      <c r="D10" s="159"/>
      <c r="E10" s="108"/>
      <c r="F10" s="108"/>
      <c r="G10" s="108"/>
      <c r="H10" s="108"/>
      <c r="I10" s="108"/>
    </row>
    <row r="11" spans="1:9" ht="26.25" customHeight="1">
      <c r="A11" s="159" t="s">
        <v>254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395</v>
      </c>
      <c r="C13" s="210" t="s">
        <v>192</v>
      </c>
      <c r="D13" s="210" t="s">
        <v>258</v>
      </c>
    </row>
    <row r="14" spans="1:4" ht="12.75">
      <c r="A14" s="216" t="s">
        <v>335</v>
      </c>
      <c r="B14" s="168"/>
      <c r="C14" s="212"/>
      <c r="D14" s="116"/>
    </row>
    <row r="15" spans="1:4" ht="12.75">
      <c r="A15" s="211" t="s">
        <v>336</v>
      </c>
      <c r="B15" s="168"/>
      <c r="C15" s="212"/>
      <c r="D15" s="116"/>
    </row>
    <row r="16" spans="1:4" ht="12.75">
      <c r="A16" s="213" t="s">
        <v>337</v>
      </c>
      <c r="B16" s="168"/>
      <c r="C16" s="212"/>
      <c r="D16" s="116"/>
    </row>
    <row r="17" spans="1:4" ht="12.75">
      <c r="A17" s="156"/>
      <c r="B17" s="217"/>
      <c r="C17" s="218"/>
      <c r="D17" s="218"/>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397</v>
      </c>
      <c r="B5" s="219" t="s">
        <v>398</v>
      </c>
      <c r="C5" s="220" t="s">
        <v>192</v>
      </c>
      <c r="D5" s="219" t="s">
        <v>399</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400</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396</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324</v>
      </c>
      <c r="B5" s="106" t="s">
        <v>401</v>
      </c>
      <c r="C5" s="106" t="s">
        <v>402</v>
      </c>
      <c r="D5" s="106" t="s">
        <v>403</v>
      </c>
      <c r="E5" s="161" t="s">
        <v>325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396</v>
      </c>
      <c r="B11" s="166"/>
      <c r="C11" s="166"/>
      <c r="D11" s="166"/>
    </row>
    <row r="12" ht="39" customHeight="1">
      <c r="A12" s="81" t="s">
        <v>404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266842</v>
      </c>
      <c r="C12" s="29">
        <v>252926</v>
      </c>
      <c r="D12" s="29">
        <v>519768</v>
      </c>
      <c r="E12" s="30"/>
      <c r="F12" s="30"/>
      <c r="G12" s="31">
        <f>E12+F12</f>
        <v>0</v>
      </c>
      <c r="H12" s="30"/>
      <c r="I12" s="30"/>
      <c r="J12" s="31">
        <f>H12+I12</f>
        <v>0</v>
      </c>
    </row>
    <row r="13" spans="1:10" ht="12.75">
      <c r="A13" s="28" t="s">
        <v>65</v>
      </c>
      <c r="B13" s="29">
        <v>285311</v>
      </c>
      <c r="C13" s="29">
        <v>269333</v>
      </c>
      <c r="D13" s="29">
        <v>554644</v>
      </c>
      <c r="E13" s="30"/>
      <c r="F13" s="30"/>
      <c r="G13" s="31">
        <f>E13+F13</f>
        <v>0</v>
      </c>
      <c r="H13" s="30"/>
      <c r="I13" s="30"/>
      <c r="J13" s="31">
        <f>H13+I13</f>
        <v>0</v>
      </c>
    </row>
    <row r="14" spans="1:10" ht="12.75">
      <c r="A14" s="28" t="s">
        <v>66</v>
      </c>
      <c r="B14" s="29">
        <v>276580</v>
      </c>
      <c r="C14" s="29">
        <v>265625</v>
      </c>
      <c r="D14" s="29">
        <v>542205</v>
      </c>
      <c r="E14" s="30"/>
      <c r="F14" s="30"/>
      <c r="G14" s="31">
        <f>E14+F14</f>
        <v>0</v>
      </c>
      <c r="H14" s="30"/>
      <c r="I14" s="30"/>
      <c r="J14" s="31">
        <f>H14+I14</f>
        <v>0</v>
      </c>
    </row>
    <row r="15" spans="1:10" ht="12.75">
      <c r="A15" s="28" t="s">
        <v>67</v>
      </c>
      <c r="B15" s="29">
        <v>289113</v>
      </c>
      <c r="C15" s="29">
        <v>277589</v>
      </c>
      <c r="D15" s="29">
        <v>566702</v>
      </c>
      <c r="E15" s="30"/>
      <c r="F15" s="30"/>
      <c r="G15" s="31">
        <f>E15+F15</f>
        <v>0</v>
      </c>
      <c r="H15" s="30"/>
      <c r="I15" s="30"/>
      <c r="J15" s="31">
        <f>H15+I15</f>
        <v>0</v>
      </c>
    </row>
    <row r="16" spans="1:10" ht="12.75">
      <c r="A16" s="28" t="s">
        <v>68</v>
      </c>
      <c r="B16" s="29">
        <v>313708</v>
      </c>
      <c r="C16" s="29">
        <v>301025</v>
      </c>
      <c r="D16" s="29">
        <v>614733</v>
      </c>
      <c r="E16" s="30"/>
      <c r="F16" s="30"/>
      <c r="G16" s="31">
        <f>E16+F16</f>
        <v>0</v>
      </c>
      <c r="H16" s="30"/>
      <c r="I16" s="30"/>
      <c r="J16" s="31">
        <f>H16+I16</f>
        <v>0</v>
      </c>
    </row>
    <row r="17" spans="1:10" ht="12.75">
      <c r="A17" s="28" t="s">
        <v>69</v>
      </c>
      <c r="B17" s="29">
        <v>376449</v>
      </c>
      <c r="C17" s="29">
        <v>366312</v>
      </c>
      <c r="D17" s="29">
        <v>742761</v>
      </c>
      <c r="E17" s="30"/>
      <c r="F17" s="30"/>
      <c r="G17" s="31">
        <f>E17+F17</f>
        <v>0</v>
      </c>
      <c r="H17" s="30"/>
      <c r="I17" s="30"/>
      <c r="J17" s="31">
        <f>H17+I17</f>
        <v>0</v>
      </c>
    </row>
    <row r="18" spans="1:10" ht="12.75">
      <c r="A18" s="28" t="s">
        <v>70</v>
      </c>
      <c r="B18" s="29">
        <v>421730</v>
      </c>
      <c r="C18" s="29">
        <v>414387</v>
      </c>
      <c r="D18" s="29">
        <v>836117</v>
      </c>
      <c r="E18" s="30"/>
      <c r="F18" s="30"/>
      <c r="G18" s="31">
        <f>E18+F18</f>
        <v>0</v>
      </c>
      <c r="H18" s="30"/>
      <c r="I18" s="30"/>
      <c r="J18" s="31">
        <f>H18+I18</f>
        <v>0</v>
      </c>
    </row>
    <row r="19" spans="1:10" ht="12.75">
      <c r="A19" s="28" t="s">
        <v>71</v>
      </c>
      <c r="B19" s="29">
        <v>413302</v>
      </c>
      <c r="C19" s="29">
        <v>412435</v>
      </c>
      <c r="D19" s="29">
        <v>825737</v>
      </c>
      <c r="E19" s="30"/>
      <c r="F19" s="30"/>
      <c r="G19" s="31">
        <f>E19+F19</f>
        <v>0</v>
      </c>
      <c r="H19" s="30"/>
      <c r="I19" s="30"/>
      <c r="J19" s="31">
        <f>H19+I19</f>
        <v>0</v>
      </c>
    </row>
    <row r="20" spans="1:10" ht="12.75">
      <c r="A20" s="28" t="s">
        <v>72</v>
      </c>
      <c r="B20" s="29">
        <v>386785</v>
      </c>
      <c r="C20" s="29">
        <v>393563</v>
      </c>
      <c r="D20" s="29">
        <v>780348</v>
      </c>
      <c r="E20" s="30"/>
      <c r="F20" s="30"/>
      <c r="G20" s="31">
        <f>E20+F20</f>
        <v>0</v>
      </c>
      <c r="H20" s="30"/>
      <c r="I20" s="30"/>
      <c r="J20" s="31">
        <f>H20+I20</f>
        <v>0</v>
      </c>
    </row>
    <row r="21" spans="1:10" ht="12.75">
      <c r="A21" s="28" t="s">
        <v>73</v>
      </c>
      <c r="B21" s="29">
        <v>380620</v>
      </c>
      <c r="C21" s="29">
        <v>396258</v>
      </c>
      <c r="D21" s="29">
        <v>776878</v>
      </c>
      <c r="E21" s="30"/>
      <c r="F21" s="30"/>
      <c r="G21" s="31">
        <f>E21+F21</f>
        <v>0</v>
      </c>
      <c r="H21" s="30"/>
      <c r="I21" s="30"/>
      <c r="J21" s="31">
        <f>H21+I21</f>
        <v>0</v>
      </c>
    </row>
    <row r="22" spans="1:10" ht="12.75">
      <c r="A22" s="28" t="s">
        <v>74</v>
      </c>
      <c r="B22" s="29">
        <v>344853</v>
      </c>
      <c r="C22" s="29">
        <v>365236</v>
      </c>
      <c r="D22" s="29">
        <v>710089</v>
      </c>
      <c r="E22" s="30"/>
      <c r="F22" s="30"/>
      <c r="G22" s="31">
        <f>E22+F22</f>
        <v>0</v>
      </c>
      <c r="H22" s="30"/>
      <c r="I22" s="30"/>
      <c r="J22" s="31">
        <f>H22+I22</f>
        <v>0</v>
      </c>
    </row>
    <row r="23" spans="1:10" ht="12.75">
      <c r="A23" s="28" t="s">
        <v>75</v>
      </c>
      <c r="B23" s="29">
        <v>316730</v>
      </c>
      <c r="C23" s="29">
        <v>344854</v>
      </c>
      <c r="D23" s="29">
        <v>661584</v>
      </c>
      <c r="E23" s="30"/>
      <c r="F23" s="30"/>
      <c r="G23" s="31">
        <f>E23+F23</f>
        <v>0</v>
      </c>
      <c r="H23" s="30"/>
      <c r="I23" s="30"/>
      <c r="J23" s="31">
        <f>H23+I23</f>
        <v>0</v>
      </c>
    </row>
    <row r="24" spans="1:10" ht="12.75">
      <c r="A24" s="28" t="s">
        <v>76</v>
      </c>
      <c r="B24" s="29">
        <v>282768</v>
      </c>
      <c r="C24" s="29">
        <v>322226</v>
      </c>
      <c r="D24" s="29">
        <v>604994</v>
      </c>
      <c r="E24" s="30"/>
      <c r="F24" s="30"/>
      <c r="G24" s="31">
        <f>E24+F24</f>
        <v>0</v>
      </c>
      <c r="H24" s="30"/>
      <c r="I24" s="30"/>
      <c r="J24" s="31">
        <f>H24+I24</f>
        <v>0</v>
      </c>
    </row>
    <row r="25" spans="1:10" ht="12.75">
      <c r="A25" s="28" t="s">
        <v>77</v>
      </c>
      <c r="B25" s="29">
        <v>793412</v>
      </c>
      <c r="C25" s="29">
        <v>1107741</v>
      </c>
      <c r="D25" s="29">
        <v>1901153</v>
      </c>
      <c r="E25" s="30"/>
      <c r="F25" s="30"/>
      <c r="G25" s="31">
        <f>E25+F25</f>
        <v>0</v>
      </c>
      <c r="H25" s="30"/>
      <c r="I25" s="30"/>
      <c r="J25" s="31">
        <f>H25+I25</f>
        <v>0</v>
      </c>
    </row>
    <row r="26" spans="1:10" ht="12.75">
      <c r="A26" s="28" t="s">
        <v>63</v>
      </c>
      <c r="B26" s="31">
        <f>SUM(B12:B25)</f>
        <v>5148203</v>
      </c>
      <c r="C26" s="31">
        <f>SUM(C12:C25)</f>
        <v>5489510</v>
      </c>
      <c r="D26" s="29">
        <v>10637713</v>
      </c>
      <c r="E26" s="31">
        <f>SUM(E12:E25)</f>
        <v>0</v>
      </c>
      <c r="F26" s="31">
        <f>SUM(F12:F25)</f>
        <v>0</v>
      </c>
      <c r="G26" s="31">
        <f>E26+F26</f>
        <v>0</v>
      </c>
      <c r="H26" s="31">
        <f>SUM(H12:H25)</f>
        <v>0</v>
      </c>
      <c r="I26" s="31">
        <f>SUM(I12:I25)</f>
        <v>0</v>
      </c>
      <c r="J26" s="31">
        <f>H26+I26</f>
        <v>0</v>
      </c>
    </row>
    <row r="27" spans="1:10" ht="12.75">
      <c r="A27" s="32" t="s">
        <v>78</v>
      </c>
      <c r="B27" s="33"/>
      <c r="C27" s="34">
        <f>SUM(C15:C20)</f>
        <v>2165311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96.501</v>
      </c>
      <c r="C41" s="47" t="s">
        <v>93</v>
      </c>
      <c r="D41" s="48"/>
      <c r="E41" s="49"/>
      <c r="F41" s="48"/>
      <c r="G41" s="49"/>
    </row>
    <row r="42" spans="1:7" s="50" customFormat="1" ht="12.75">
      <c r="A42" s="28" t="s">
        <v>98</v>
      </c>
      <c r="B42" s="46">
        <v>2.7</v>
      </c>
      <c r="C42" s="47" t="s">
        <v>93</v>
      </c>
      <c r="D42" s="48"/>
      <c r="E42" s="49"/>
      <c r="F42" s="48"/>
      <c r="G42" s="49"/>
    </row>
    <row r="43" spans="1:7" s="50" customFormat="1" ht="12.75">
      <c r="A43" s="45" t="s">
        <v>99</v>
      </c>
      <c r="B43" s="46">
        <v>3.4</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114</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405</v>
      </c>
      <c r="B3" s="2"/>
      <c r="C3" s="2"/>
      <c r="D3" s="2"/>
    </row>
    <row r="4" spans="1:4" ht="12.75">
      <c r="A4" s="3"/>
      <c r="B4" s="3"/>
      <c r="C4" s="3"/>
      <c r="D4" s="3"/>
    </row>
    <row r="5" spans="1:4" ht="12.75" customHeight="1">
      <c r="A5" s="235" t="s">
        <v>406</v>
      </c>
      <c r="B5" s="235"/>
      <c r="C5" s="235"/>
      <c r="D5" s="3"/>
    </row>
    <row r="6" spans="1:4" ht="12.75">
      <c r="A6" s="236" t="s">
        <v>407</v>
      </c>
      <c r="B6" s="236"/>
      <c r="C6" s="236"/>
      <c r="D6" s="3"/>
    </row>
    <row r="7" spans="1:4" ht="12.75">
      <c r="A7" s="236" t="s">
        <v>408</v>
      </c>
      <c r="B7" s="237"/>
      <c r="C7" s="3"/>
      <c r="D7" s="3"/>
    </row>
    <row r="8" spans="1:4" ht="12.75" customHeight="1">
      <c r="A8" s="238" t="s">
        <v>409</v>
      </c>
      <c r="B8" s="238"/>
      <c r="C8" s="238"/>
      <c r="D8" s="238"/>
    </row>
    <row r="9" spans="1:4" ht="12.75">
      <c r="A9" s="238"/>
      <c r="B9" s="238"/>
      <c r="C9" s="238"/>
      <c r="D9" s="238"/>
    </row>
    <row r="10" spans="1:4" ht="12.75">
      <c r="A10" s="3"/>
      <c r="B10" s="3"/>
      <c r="C10" s="3"/>
      <c r="D10" s="3"/>
    </row>
    <row r="11" spans="1:4" ht="12.75">
      <c r="A11" s="239" t="s">
        <v>410</v>
      </c>
      <c r="B11" s="239"/>
      <c r="C11" s="237"/>
      <c r="D11" s="3"/>
    </row>
    <row r="12" spans="1:4" ht="12.75">
      <c r="A12" s="240" t="s">
        <v>411</v>
      </c>
      <c r="B12" s="241"/>
      <c r="C12" s="3"/>
      <c r="D12" s="3"/>
    </row>
    <row r="13" spans="1:4" ht="12.75">
      <c r="A13" s="242" t="s">
        <v>412</v>
      </c>
      <c r="B13" s="242"/>
      <c r="C13" s="243" t="s">
        <v>291</v>
      </c>
      <c r="D13" s="3"/>
    </row>
    <row r="14" spans="1:4" ht="12.75">
      <c r="A14" s="244" t="s">
        <v>413</v>
      </c>
      <c r="B14" s="244"/>
      <c r="C14" s="245" t="s">
        <v>291</v>
      </c>
      <c r="D14" s="3"/>
    </row>
    <row r="15" spans="1:4" ht="12.75">
      <c r="A15" s="246" t="s">
        <v>414</v>
      </c>
      <c r="B15" s="246"/>
      <c r="C15" s="247" t="s">
        <v>291</v>
      </c>
      <c r="D15" s="3"/>
    </row>
    <row r="16" spans="1:4" ht="12.75">
      <c r="A16" s="240" t="s">
        <v>415</v>
      </c>
      <c r="B16" s="248"/>
      <c r="C16" s="3"/>
      <c r="D16" s="3"/>
    </row>
    <row r="17" spans="1:4" ht="12.75">
      <c r="A17" s="249" t="s">
        <v>416</v>
      </c>
      <c r="B17" s="250">
        <f>B13*(B14*B15)</f>
        <v>0</v>
      </c>
      <c r="C17" s="3"/>
      <c r="D17" s="3"/>
    </row>
    <row r="18" spans="1:4" ht="12.75">
      <c r="A18" s="251" t="s">
        <v>417</v>
      </c>
      <c r="B18" s="252">
        <f>B17*B11</f>
        <v>0</v>
      </c>
      <c r="C18" s="3"/>
      <c r="D18" s="3"/>
    </row>
    <row r="19" spans="1:4" ht="12.75">
      <c r="A19" s="253" t="s">
        <v>418</v>
      </c>
      <c r="B19" s="254">
        <f>B11-B18</f>
        <v>0</v>
      </c>
      <c r="C19" s="3"/>
      <c r="D19" s="3"/>
    </row>
    <row r="20" spans="1:4" ht="12.75">
      <c r="A20" s="3"/>
      <c r="B20" s="3"/>
      <c r="C20" s="3"/>
      <c r="D20" s="3"/>
    </row>
    <row r="21" spans="1:4" ht="12.75">
      <c r="A21" s="3" t="s">
        <v>419</v>
      </c>
      <c r="B21" s="3"/>
      <c r="C21" s="3"/>
      <c r="D21" s="3"/>
    </row>
    <row r="22" spans="1:4" ht="12.75">
      <c r="A22" s="3" t="s">
        <v>420</v>
      </c>
      <c r="B22" s="3"/>
      <c r="C22" s="3"/>
      <c r="D22" s="3"/>
    </row>
    <row r="23" spans="1:4" ht="12.75">
      <c r="A23" s="255" t="s">
        <v>421</v>
      </c>
      <c r="B23" s="3"/>
      <c r="C23" s="3"/>
      <c r="D23" s="3"/>
    </row>
    <row r="24" spans="1:4" ht="12.75">
      <c r="A24" s="3"/>
      <c r="B24" s="3"/>
      <c r="C24" s="3"/>
      <c r="D24" s="3"/>
    </row>
    <row r="25" spans="1:4" ht="12.75">
      <c r="A25" s="256" t="s">
        <v>422</v>
      </c>
      <c r="B25" s="3"/>
      <c r="C25" s="3"/>
      <c r="D25" s="3"/>
    </row>
    <row r="26" spans="1:4" ht="12.75">
      <c r="A26" s="256" t="s">
        <v>423</v>
      </c>
      <c r="B26" s="3"/>
      <c r="C26" s="3"/>
      <c r="D26" s="3"/>
    </row>
    <row r="27" spans="1:4" ht="12.75">
      <c r="A27" s="256" t="s">
        <v>424</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425</v>
      </c>
    </row>
    <row r="5" spans="1:3" ht="12.75">
      <c r="A5" s="64" t="s">
        <v>426</v>
      </c>
      <c r="B5" s="257"/>
      <c r="C5" s="3"/>
    </row>
    <row r="6" spans="1:3" ht="12.75">
      <c r="A6" s="258" t="s">
        <v>411</v>
      </c>
      <c r="B6" s="258"/>
      <c r="C6" s="3"/>
    </row>
    <row r="7" spans="1:3" ht="12.75">
      <c r="A7" s="253" t="s">
        <v>427</v>
      </c>
      <c r="B7" s="253"/>
      <c r="C7" s="259" t="s">
        <v>291</v>
      </c>
    </row>
    <row r="8" spans="1:3" ht="21.75" customHeight="1">
      <c r="A8" s="253" t="s">
        <v>428</v>
      </c>
      <c r="B8" s="253"/>
      <c r="C8" s="260" t="s">
        <v>291</v>
      </c>
    </row>
    <row r="9" spans="1:3" ht="12.75">
      <c r="A9" s="253" t="s">
        <v>429</v>
      </c>
      <c r="B9" s="253"/>
      <c r="C9" s="261" t="s">
        <v>291</v>
      </c>
    </row>
    <row r="10" spans="1:3" ht="12.75">
      <c r="A10" s="258" t="s">
        <v>415</v>
      </c>
      <c r="B10" s="258"/>
      <c r="C10" s="3"/>
    </row>
    <row r="11" spans="1:3" ht="12.75">
      <c r="A11" s="64" t="s">
        <v>430</v>
      </c>
      <c r="B11" s="262">
        <f>B7*B8*B9</f>
        <v>0</v>
      </c>
      <c r="C11" s="3"/>
    </row>
    <row r="12" spans="1:3" ht="12.75">
      <c r="A12" s="64" t="s">
        <v>431</v>
      </c>
      <c r="B12" s="262">
        <f>B5-(B11*B5)</f>
        <v>0</v>
      </c>
      <c r="C12" s="3"/>
    </row>
    <row r="13" spans="1:3" ht="12.75">
      <c r="A13" s="3"/>
      <c r="B13" s="3"/>
      <c r="C13" s="3"/>
    </row>
    <row r="14" spans="1:3" ht="12.75">
      <c r="A14" s="3" t="s">
        <v>131</v>
      </c>
      <c r="B14" s="3"/>
      <c r="C14" s="3"/>
    </row>
    <row r="15" spans="1:3" ht="12.75">
      <c r="A15" s="3" t="s">
        <v>432</v>
      </c>
      <c r="B15" s="3"/>
      <c r="C15" s="3"/>
    </row>
    <row r="16" spans="1:3" ht="12.75" customHeight="1">
      <c r="A16" s="263" t="s">
        <v>433</v>
      </c>
      <c r="B16" s="263"/>
      <c r="C16" s="263"/>
    </row>
    <row r="17" spans="1:3" ht="12.75">
      <c r="A17" s="3"/>
      <c r="B17" s="3"/>
      <c r="C17" s="3"/>
    </row>
    <row r="18" spans="1:3" ht="12.75" customHeight="1">
      <c r="A18" s="256" t="s">
        <v>434</v>
      </c>
      <c r="B18" s="256"/>
      <c r="C18" s="256"/>
    </row>
    <row r="19" spans="1:3" ht="12.75" customHeight="1">
      <c r="A19" s="256" t="s">
        <v>435</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436</v>
      </c>
      <c r="B3" s="83"/>
      <c r="C3" s="83"/>
      <c r="D3" s="83"/>
      <c r="E3" s="83"/>
    </row>
    <row r="5" spans="1:5" ht="12.75">
      <c r="A5" s="264" t="s">
        <v>437</v>
      </c>
      <c r="B5" s="265"/>
      <c r="C5" s="265"/>
      <c r="D5" s="265"/>
      <c r="E5" s="265"/>
    </row>
    <row r="6" spans="1:5" ht="15" customHeight="1">
      <c r="A6" s="265"/>
      <c r="B6" s="266" t="s">
        <v>59</v>
      </c>
      <c r="C6" s="266"/>
      <c r="D6" s="266"/>
      <c r="E6" s="267" t="s">
        <v>274</v>
      </c>
    </row>
    <row r="7" spans="1:5" ht="12.75">
      <c r="A7" s="268" t="s">
        <v>315</v>
      </c>
      <c r="B7" s="269" t="s">
        <v>438</v>
      </c>
      <c r="C7" s="269" t="s">
        <v>439</v>
      </c>
      <c r="D7" s="270" t="s">
        <v>440</v>
      </c>
      <c r="E7" s="265"/>
    </row>
    <row r="8" spans="1:5" ht="12.75" customHeight="1">
      <c r="A8" s="269" t="s">
        <v>441</v>
      </c>
      <c r="B8" s="271">
        <f>'THAL-E2.4'!E6</f>
        <v>0</v>
      </c>
      <c r="C8" s="272">
        <f>'THAL-E2.4'!E7</f>
        <v>0</v>
      </c>
      <c r="D8" s="272">
        <f>'THAL-E2.4'!F7</f>
        <v>0</v>
      </c>
      <c r="E8" s="273" t="s">
        <v>442</v>
      </c>
    </row>
    <row r="9" spans="1:5" ht="12.75" customHeight="1">
      <c r="A9" s="269" t="s">
        <v>443</v>
      </c>
      <c r="B9" s="272">
        <f>'THAL-E2.4'!E8</f>
        <v>0</v>
      </c>
      <c r="C9" s="272">
        <f>'THAL-E2.4'!E9</f>
        <v>0</v>
      </c>
      <c r="D9" s="272">
        <f>'THAL-E2.4'!F9</f>
        <v>0</v>
      </c>
      <c r="E9" s="274" t="s">
        <v>442</v>
      </c>
    </row>
    <row r="10" spans="1:5" ht="12.75" customHeight="1">
      <c r="A10" s="269" t="s">
        <v>444</v>
      </c>
      <c r="B10" s="271">
        <f>'THAL-E2.4'!E6+'THAL-E2.4'!E8</f>
        <v>0</v>
      </c>
      <c r="C10" s="272">
        <f>('THAL-E2.4'!E7+'THAL-E2.4'!E9)</f>
        <v>0</v>
      </c>
      <c r="D10" s="275"/>
      <c r="E10" s="274" t="s">
        <v>442</v>
      </c>
    </row>
    <row r="11" spans="1:5" ht="12.75" customHeight="1">
      <c r="A11" s="269" t="s">
        <v>445</v>
      </c>
      <c r="B11" s="272">
        <f>'THAL-E1.1'!E19</f>
        <v>0</v>
      </c>
      <c r="C11" s="272">
        <f>'THAL-E1.1'!E11</f>
        <v>0</v>
      </c>
      <c r="D11" s="272">
        <f>'THAL-E1.1'!F11</f>
        <v>0</v>
      </c>
      <c r="E11" s="276" t="s">
        <v>446</v>
      </c>
    </row>
    <row r="12" spans="1:5" ht="12.75">
      <c r="A12" s="265"/>
      <c r="B12" s="265"/>
      <c r="C12" s="265"/>
      <c r="D12" s="265"/>
      <c r="E12" s="265"/>
    </row>
    <row r="13" spans="1:5" ht="12.75">
      <c r="A13" s="264" t="s">
        <v>447</v>
      </c>
      <c r="B13" s="265"/>
      <c r="C13" s="265"/>
      <c r="D13" s="265"/>
      <c r="E13" s="265"/>
    </row>
    <row r="14" spans="1:5" ht="15" customHeight="1">
      <c r="A14" s="265"/>
      <c r="B14" s="266" t="s">
        <v>59</v>
      </c>
      <c r="C14" s="266"/>
      <c r="D14" s="266"/>
      <c r="E14" s="267" t="s">
        <v>274</v>
      </c>
    </row>
    <row r="15" spans="1:5" ht="12.75">
      <c r="A15" s="268" t="s">
        <v>315</v>
      </c>
      <c r="B15" s="269" t="s">
        <v>438</v>
      </c>
      <c r="C15" s="269" t="s">
        <v>448</v>
      </c>
      <c r="D15" s="270" t="s">
        <v>440</v>
      </c>
      <c r="E15" s="265"/>
    </row>
    <row r="16" spans="1:5" ht="12.75" customHeight="1">
      <c r="A16" s="269" t="s">
        <v>449</v>
      </c>
      <c r="B16" s="271">
        <f>'THAL-E3.4'!E7</f>
        <v>0</v>
      </c>
      <c r="C16" s="268"/>
      <c r="D16" s="268"/>
      <c r="E16" s="273" t="s">
        <v>450</v>
      </c>
    </row>
    <row r="17" spans="1:5" ht="12.75" customHeight="1">
      <c r="A17" s="269" t="s">
        <v>451</v>
      </c>
      <c r="B17" s="271">
        <f>'THAL-E3.4'!E9</f>
        <v>0</v>
      </c>
      <c r="C17" s="271">
        <f>'THAL-E3.4'!E10</f>
        <v>0</v>
      </c>
      <c r="D17" s="272">
        <f>'THAL-E3.4'!F10</f>
        <v>0</v>
      </c>
      <c r="E17" s="274" t="s">
        <v>450</v>
      </c>
    </row>
    <row r="18" spans="1:5" ht="12.75" customHeight="1">
      <c r="A18" s="269" t="s">
        <v>452</v>
      </c>
      <c r="B18" s="271">
        <f>'THAL-E3.4'!E11</f>
        <v>0</v>
      </c>
      <c r="C18" s="271">
        <f>'THAL-E3.4'!E12</f>
        <v>0</v>
      </c>
      <c r="D18" s="272">
        <f>'THAL-E3.4'!F12</f>
        <v>0</v>
      </c>
      <c r="E18" s="274" t="s">
        <v>450</v>
      </c>
    </row>
    <row r="19" spans="1:5" ht="12.75" customHeight="1">
      <c r="A19" s="269" t="s">
        <v>453</v>
      </c>
      <c r="B19" s="271">
        <f>'THAL-E3.4'!E13</f>
        <v>0</v>
      </c>
      <c r="C19" s="271">
        <f>'THAL-E3.4'!E14</f>
        <v>0</v>
      </c>
      <c r="D19" s="272">
        <f>'THAL-E3.4'!F14</f>
        <v>0</v>
      </c>
      <c r="E19" s="274" t="s">
        <v>450</v>
      </c>
    </row>
    <row r="20" spans="1:5" ht="29.25" customHeight="1">
      <c r="A20" s="269" t="s">
        <v>454</v>
      </c>
      <c r="B20" s="271">
        <f>'THAL-E3.4'!E15</f>
        <v>0</v>
      </c>
      <c r="C20" s="268"/>
      <c r="D20" s="272">
        <f>'THAL-E3.4'!F15</f>
        <v>0</v>
      </c>
      <c r="E20" s="276" t="s">
        <v>450</v>
      </c>
    </row>
    <row r="22" ht="12.75">
      <c r="A22" s="81" t="s">
        <v>455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456</v>
      </c>
    </row>
    <row r="5" spans="1:6" ht="30" customHeight="1">
      <c r="A5" s="277" t="s">
        <v>457</v>
      </c>
      <c r="B5" s="278" t="s">
        <v>458</v>
      </c>
      <c r="C5" s="278"/>
      <c r="D5" s="279"/>
      <c r="E5" s="280"/>
      <c r="F5" s="3"/>
    </row>
    <row r="6" spans="1:6" ht="12.75">
      <c r="A6" s="281" t="s">
        <v>315</v>
      </c>
      <c r="B6" s="281" t="s">
        <v>438</v>
      </c>
      <c r="C6" s="281" t="s">
        <v>459</v>
      </c>
      <c r="D6" s="279"/>
      <c r="E6" s="280"/>
      <c r="F6" s="3"/>
    </row>
    <row r="7" spans="1:6" ht="12.75">
      <c r="A7" s="281" t="s">
        <v>460</v>
      </c>
      <c r="B7" s="282"/>
      <c r="C7" s="282"/>
      <c r="D7" s="279"/>
      <c r="E7" s="280"/>
      <c r="F7" s="3"/>
    </row>
    <row r="8" spans="1:6" ht="12.75">
      <c r="A8" s="281" t="s">
        <v>461</v>
      </c>
      <c r="B8" s="282"/>
      <c r="C8" s="282"/>
      <c r="D8" s="279"/>
      <c r="E8" s="280"/>
      <c r="F8" s="3"/>
    </row>
    <row r="9" spans="1:6" ht="12.75">
      <c r="A9" s="280"/>
      <c r="B9" s="280"/>
      <c r="C9" s="280"/>
      <c r="D9" s="280"/>
      <c r="E9" s="14"/>
      <c r="F9" s="3"/>
    </row>
    <row r="10" spans="1:6" ht="12.75">
      <c r="A10" s="283" t="s">
        <v>462</v>
      </c>
      <c r="B10" s="283" t="s">
        <v>463</v>
      </c>
      <c r="C10" s="284"/>
      <c r="D10" s="284"/>
      <c r="E10" s="280"/>
      <c r="F10" s="3"/>
    </row>
    <row r="11" spans="1:6" ht="12.75">
      <c r="A11" s="285" t="s">
        <v>464</v>
      </c>
      <c r="B11" s="285" t="s">
        <v>465</v>
      </c>
      <c r="C11" s="285" t="s">
        <v>466</v>
      </c>
      <c r="D11" s="285" t="s">
        <v>467</v>
      </c>
      <c r="E11" s="280"/>
      <c r="F11" s="3"/>
    </row>
    <row r="12" spans="1:6" ht="12.75">
      <c r="A12" s="285" t="s">
        <v>468</v>
      </c>
      <c r="B12" s="285"/>
      <c r="C12" s="285"/>
      <c r="D12" s="285"/>
      <c r="E12" s="280"/>
      <c r="F12" s="3"/>
    </row>
    <row r="13" spans="1:6" ht="12.75">
      <c r="A13" s="285" t="s">
        <v>469</v>
      </c>
      <c r="B13" s="285"/>
      <c r="C13" s="285"/>
      <c r="D13" s="285"/>
      <c r="E13" s="280"/>
      <c r="F13" s="3"/>
    </row>
    <row r="14" spans="1:6" ht="12.75">
      <c r="A14" s="285" t="s">
        <v>470</v>
      </c>
      <c r="B14" s="285"/>
      <c r="C14" s="285"/>
      <c r="D14" s="285"/>
      <c r="E14" s="280"/>
      <c r="F14" s="3"/>
    </row>
    <row r="15" spans="1:6" ht="12.75">
      <c r="A15" s="285" t="s">
        <v>471</v>
      </c>
      <c r="B15" s="285"/>
      <c r="C15" s="285"/>
      <c r="D15" s="285"/>
      <c r="E15" s="280"/>
      <c r="F15" s="3"/>
    </row>
    <row r="16" spans="1:6" ht="12.75">
      <c r="A16" s="285" t="s">
        <v>472</v>
      </c>
      <c r="B16" s="285"/>
      <c r="C16" s="285"/>
      <c r="D16" s="285"/>
      <c r="E16" s="280"/>
      <c r="F16" s="3"/>
    </row>
    <row r="17" spans="1:6" ht="12.75">
      <c r="A17" s="285" t="s">
        <v>473</v>
      </c>
      <c r="B17" s="285"/>
      <c r="C17" s="285"/>
      <c r="D17" s="285"/>
      <c r="E17" s="280"/>
      <c r="F17" s="3"/>
    </row>
    <row r="18" spans="1:6" ht="12.75">
      <c r="A18" s="285" t="s">
        <v>474</v>
      </c>
      <c r="B18" s="285"/>
      <c r="C18" s="285"/>
      <c r="D18" s="285"/>
      <c r="E18" s="280"/>
      <c r="F18" s="3"/>
    </row>
    <row r="19" spans="1:6" ht="12.75">
      <c r="A19" s="280"/>
      <c r="B19" s="280"/>
      <c r="C19" s="280"/>
      <c r="D19" s="280"/>
      <c r="E19" s="14"/>
      <c r="F19" s="3"/>
    </row>
    <row r="20" spans="1:6" ht="12.75">
      <c r="A20" s="283" t="s">
        <v>475</v>
      </c>
      <c r="B20" s="283" t="s">
        <v>476</v>
      </c>
      <c r="C20" s="284"/>
      <c r="D20" s="284"/>
      <c r="E20" s="280"/>
      <c r="F20" s="3"/>
    </row>
    <row r="21" spans="1:6" ht="12.75">
      <c r="A21" s="285" t="s">
        <v>464</v>
      </c>
      <c r="B21" s="285" t="s">
        <v>465</v>
      </c>
      <c r="C21" s="285" t="s">
        <v>466</v>
      </c>
      <c r="D21" s="285" t="s">
        <v>467</v>
      </c>
      <c r="E21" s="280"/>
      <c r="F21" s="3"/>
    </row>
    <row r="22" spans="1:6" ht="12.75">
      <c r="A22" s="285" t="s">
        <v>468</v>
      </c>
      <c r="B22" s="285"/>
      <c r="C22" s="285"/>
      <c r="D22" s="285"/>
      <c r="E22" s="280"/>
      <c r="F22" s="3"/>
    </row>
    <row r="23" spans="1:6" ht="12.75">
      <c r="A23" s="285" t="s">
        <v>469</v>
      </c>
      <c r="B23" s="285"/>
      <c r="C23" s="285"/>
      <c r="D23" s="285"/>
      <c r="E23" s="280"/>
      <c r="F23" s="3"/>
    </row>
    <row r="24" spans="1:6" ht="12.75">
      <c r="A24" s="285" t="s">
        <v>470</v>
      </c>
      <c r="B24" s="285"/>
      <c r="C24" s="285"/>
      <c r="D24" s="285"/>
      <c r="E24" s="280"/>
      <c r="F24" s="3"/>
    </row>
    <row r="25" spans="1:6" ht="12.75">
      <c r="A25" s="285" t="s">
        <v>471</v>
      </c>
      <c r="B25" s="285"/>
      <c r="C25" s="285"/>
      <c r="D25" s="285"/>
      <c r="E25" s="280"/>
      <c r="F25" s="3"/>
    </row>
    <row r="26" spans="1:6" ht="12.75">
      <c r="A26" s="285" t="s">
        <v>472</v>
      </c>
      <c r="B26" s="285"/>
      <c r="C26" s="285"/>
      <c r="D26" s="285"/>
      <c r="E26" s="280"/>
      <c r="F26" s="3"/>
    </row>
    <row r="27" spans="1:6" ht="12.75">
      <c r="A27" s="285" t="s">
        <v>473</v>
      </c>
      <c r="B27" s="285"/>
      <c r="C27" s="285"/>
      <c r="D27" s="285"/>
      <c r="E27" s="280"/>
      <c r="F27" s="3"/>
    </row>
    <row r="28" spans="1:6" ht="12.75">
      <c r="A28" s="285" t="s">
        <v>474</v>
      </c>
      <c r="B28" s="285"/>
      <c r="C28" s="285"/>
      <c r="D28" s="285"/>
      <c r="E28" s="280"/>
      <c r="F28" s="3"/>
    </row>
    <row r="29" spans="1:6" ht="12.75">
      <c r="A29" s="280"/>
      <c r="B29" s="280"/>
      <c r="C29" s="280"/>
      <c r="D29" s="280"/>
      <c r="E29" s="14"/>
      <c r="F29" s="3"/>
    </row>
    <row r="30" spans="1:6" ht="12.75">
      <c r="A30" s="283" t="s">
        <v>477</v>
      </c>
      <c r="B30" s="283" t="s">
        <v>478</v>
      </c>
      <c r="C30" s="284"/>
      <c r="D30" s="284"/>
      <c r="E30" s="280"/>
      <c r="F30" s="3"/>
    </row>
    <row r="31" spans="1:6" ht="12.75">
      <c r="A31" s="285" t="s">
        <v>464</v>
      </c>
      <c r="B31" s="285" t="s">
        <v>465</v>
      </c>
      <c r="C31" s="285" t="s">
        <v>479</v>
      </c>
      <c r="D31" s="285" t="s">
        <v>480</v>
      </c>
      <c r="E31" s="280"/>
      <c r="F31" s="3"/>
    </row>
    <row r="32" spans="1:6" ht="12.75">
      <c r="A32" s="285" t="s">
        <v>481</v>
      </c>
      <c r="B32" s="285"/>
      <c r="C32" s="285"/>
      <c r="D32" s="285"/>
      <c r="E32" s="280"/>
      <c r="F32" s="3"/>
    </row>
    <row r="33" spans="1:6" ht="12.75">
      <c r="A33" s="285" t="s">
        <v>482</v>
      </c>
      <c r="B33" s="285"/>
      <c r="C33" s="285"/>
      <c r="D33" s="285"/>
      <c r="E33" s="280"/>
      <c r="F33" s="3"/>
    </row>
    <row r="34" spans="1:6" ht="12.75">
      <c r="A34" s="285" t="s">
        <v>483</v>
      </c>
      <c r="B34" s="285"/>
      <c r="C34" s="285"/>
      <c r="D34" s="285"/>
      <c r="E34" s="280"/>
      <c r="F34" s="3"/>
    </row>
    <row r="35" spans="1:6" ht="12.75">
      <c r="A35" s="285" t="s">
        <v>484</v>
      </c>
      <c r="B35" s="285"/>
      <c r="C35" s="285"/>
      <c r="D35" s="285"/>
      <c r="E35" s="280"/>
      <c r="F35" s="3"/>
    </row>
    <row r="36" spans="1:6" ht="12.75">
      <c r="A36" s="285" t="s">
        <v>485</v>
      </c>
      <c r="B36" s="285"/>
      <c r="C36" s="285"/>
      <c r="D36" s="285"/>
      <c r="E36" s="280"/>
      <c r="F36" s="3"/>
    </row>
    <row r="37" spans="1:6" ht="12.75">
      <c r="A37" s="285" t="s">
        <v>474</v>
      </c>
      <c r="B37" s="285"/>
      <c r="C37" s="285"/>
      <c r="D37" s="285"/>
      <c r="E37" s="280"/>
      <c r="F37" s="3"/>
    </row>
    <row r="38" spans="1:6" ht="12.75">
      <c r="A38" s="280"/>
      <c r="B38" s="280"/>
      <c r="C38" s="280"/>
      <c r="D38" s="280"/>
      <c r="E38" s="14"/>
      <c r="F38" s="3"/>
    </row>
    <row r="39" spans="1:6" ht="12.75">
      <c r="A39" s="283" t="s">
        <v>486</v>
      </c>
      <c r="B39" s="283" t="s">
        <v>487</v>
      </c>
      <c r="C39" s="284"/>
      <c r="D39" s="284"/>
      <c r="E39" s="280"/>
      <c r="F39" s="3"/>
    </row>
    <row r="40" spans="1:6" ht="12.75">
      <c r="A40" s="285" t="s">
        <v>464</v>
      </c>
      <c r="B40" s="285" t="s">
        <v>465</v>
      </c>
      <c r="C40" s="285" t="s">
        <v>479</v>
      </c>
      <c r="D40" s="285" t="s">
        <v>480</v>
      </c>
      <c r="E40" s="280"/>
      <c r="F40" s="3"/>
    </row>
    <row r="41" spans="1:6" ht="12.75">
      <c r="A41" s="285" t="s">
        <v>481</v>
      </c>
      <c r="B41" s="285"/>
      <c r="C41" s="285"/>
      <c r="D41" s="285"/>
      <c r="E41" s="280"/>
      <c r="F41" s="3"/>
    </row>
    <row r="42" spans="1:6" ht="12.75">
      <c r="A42" s="285" t="s">
        <v>482</v>
      </c>
      <c r="B42" s="285"/>
      <c r="C42" s="285"/>
      <c r="D42" s="285"/>
      <c r="E42" s="280"/>
      <c r="F42" s="3"/>
    </row>
    <row r="43" spans="1:6" ht="12.75">
      <c r="A43" s="285" t="s">
        <v>483</v>
      </c>
      <c r="B43" s="285"/>
      <c r="C43" s="285"/>
      <c r="D43" s="285"/>
      <c r="E43" s="280"/>
      <c r="F43" s="3"/>
    </row>
    <row r="44" spans="1:6" ht="12.75">
      <c r="A44" s="285" t="s">
        <v>484</v>
      </c>
      <c r="B44" s="285"/>
      <c r="C44" s="285"/>
      <c r="D44" s="285"/>
      <c r="E44" s="280"/>
      <c r="F44" s="3"/>
    </row>
    <row r="45" spans="1:6" ht="12.75">
      <c r="A45" s="285" t="s">
        <v>485</v>
      </c>
      <c r="B45" s="285"/>
      <c r="C45" s="285"/>
      <c r="D45" s="285"/>
      <c r="E45" s="280"/>
      <c r="F45" s="3"/>
    </row>
    <row r="46" spans="1:6" ht="12.75">
      <c r="A46" s="285" t="s">
        <v>474</v>
      </c>
      <c r="B46" s="285"/>
      <c r="C46" s="285"/>
      <c r="D46" s="285"/>
      <c r="E46" s="280"/>
      <c r="F46" s="3"/>
    </row>
    <row r="47" spans="1:6" ht="12.75">
      <c r="A47" s="280"/>
      <c r="B47" s="280"/>
      <c r="C47" s="280"/>
      <c r="D47" s="280"/>
      <c r="E47" s="14"/>
      <c r="F47" s="3"/>
    </row>
    <row r="48" spans="1:6" ht="12.75">
      <c r="A48" s="283" t="s">
        <v>488</v>
      </c>
      <c r="B48" s="283" t="s">
        <v>489</v>
      </c>
      <c r="C48" s="284"/>
      <c r="D48" s="284"/>
      <c r="E48" s="284"/>
      <c r="F48" s="3"/>
    </row>
    <row r="49" spans="1:6" ht="12.75">
      <c r="A49" s="286"/>
      <c r="B49" s="286" t="s">
        <v>490</v>
      </c>
      <c r="C49" s="286"/>
      <c r="D49" s="286" t="s">
        <v>491</v>
      </c>
      <c r="E49" s="286"/>
      <c r="F49" s="3"/>
    </row>
    <row r="50" spans="1:6" ht="12.75">
      <c r="A50" s="285" t="s">
        <v>315</v>
      </c>
      <c r="B50" s="285" t="s">
        <v>492</v>
      </c>
      <c r="C50" s="285" t="s">
        <v>493</v>
      </c>
      <c r="D50" s="285" t="s">
        <v>492</v>
      </c>
      <c r="E50" s="285" t="s">
        <v>493</v>
      </c>
      <c r="F50" s="3"/>
    </row>
    <row r="51" spans="1:6" ht="12.75">
      <c r="A51" s="286" t="s">
        <v>494</v>
      </c>
      <c r="B51" s="286"/>
      <c r="C51" s="286"/>
      <c r="D51" s="286"/>
      <c r="E51" s="286"/>
      <c r="F51" s="3"/>
    </row>
    <row r="52" spans="1:6" ht="12.75">
      <c r="A52" s="285" t="s">
        <v>495</v>
      </c>
      <c r="B52" s="287">
        <f>'THAL-NA1'!B8</f>
        <v>0</v>
      </c>
      <c r="C52" s="287">
        <f>'THAL-NA1'!C8</f>
        <v>0</v>
      </c>
      <c r="D52" s="288"/>
      <c r="E52" s="288"/>
      <c r="F52" s="3"/>
    </row>
    <row r="53" spans="1:6" ht="12.75">
      <c r="A53" s="285" t="s">
        <v>496</v>
      </c>
      <c r="B53" s="289">
        <f>'THAL-NA1'!B9</f>
        <v>0</v>
      </c>
      <c r="C53" s="289">
        <f>'THAL-NA1'!C9</f>
        <v>0</v>
      </c>
      <c r="D53" s="288"/>
      <c r="E53" s="288"/>
      <c r="F53" s="3"/>
    </row>
    <row r="54" spans="1:6" ht="12.75">
      <c r="A54" s="285" t="s">
        <v>497</v>
      </c>
      <c r="B54" s="287">
        <f>'THAL-NA1'!B10</f>
        <v>0</v>
      </c>
      <c r="C54" s="287">
        <f>'THAL-NA1'!C10</f>
        <v>0</v>
      </c>
      <c r="D54" s="288"/>
      <c r="E54" s="288"/>
      <c r="F54" s="3"/>
    </row>
    <row r="55" spans="1:6" ht="12.75">
      <c r="A55" s="286" t="s">
        <v>498</v>
      </c>
      <c r="B55" s="286"/>
      <c r="C55" s="286"/>
      <c r="D55" s="286"/>
      <c r="E55" s="286"/>
      <c r="F55" s="3"/>
    </row>
    <row r="56" spans="1:6" ht="12.75">
      <c r="A56" s="285" t="s">
        <v>202</v>
      </c>
      <c r="B56" s="288"/>
      <c r="C56" s="288"/>
      <c r="D56" s="288"/>
      <c r="E56" s="288"/>
      <c r="F56" s="3"/>
    </row>
    <row r="57" spans="1:6" ht="12.75">
      <c r="A57" s="286" t="s">
        <v>499</v>
      </c>
      <c r="B57" s="286"/>
      <c r="C57" s="286"/>
      <c r="D57" s="286"/>
      <c r="E57" s="286"/>
      <c r="F57" s="3"/>
    </row>
    <row r="58" spans="1:6" ht="12.75">
      <c r="A58" s="285" t="s">
        <v>500</v>
      </c>
      <c r="B58" s="287">
        <f>'THAL-NA1'!B17</f>
        <v>0</v>
      </c>
      <c r="C58" s="287">
        <f>'THAL-NA1'!D17</f>
        <v>0</v>
      </c>
      <c r="D58" s="288"/>
      <c r="E58" s="288"/>
      <c r="F58" s="3"/>
    </row>
    <row r="59" spans="1:6" ht="12.75">
      <c r="A59" s="285" t="s">
        <v>501</v>
      </c>
      <c r="B59" s="287">
        <f>'THAL-NA1'!B18</f>
        <v>0</v>
      </c>
      <c r="C59" s="287">
        <f>'THAL-NA1'!D18</f>
        <v>0</v>
      </c>
      <c r="D59" s="288"/>
      <c r="E59" s="288"/>
      <c r="F59" s="3"/>
    </row>
    <row r="60" spans="1:6" ht="12.75">
      <c r="A60" s="285" t="s">
        <v>502</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88</v>
      </c>
      <c r="C11" s="63" t="s">
        <v>81</v>
      </c>
      <c r="D11" s="63" t="s">
        <v>89</v>
      </c>
      <c r="E11" s="63" t="s">
        <v>81</v>
      </c>
      <c r="F11" s="63" t="s">
        <v>90</v>
      </c>
      <c r="G11" s="63" t="s">
        <v>81</v>
      </c>
    </row>
    <row r="12" spans="1:7" s="70" customFormat="1" ht="12.75" customHeight="1">
      <c r="A12" s="55" t="s">
        <v>138</v>
      </c>
      <c r="B12" s="46" t="s">
        <v>139</v>
      </c>
      <c r="C12" s="47" t="s">
        <v>128</v>
      </c>
      <c r="D12" s="48"/>
      <c r="E12" s="49"/>
      <c r="F12" s="48"/>
      <c r="G12" s="49"/>
    </row>
    <row r="13" spans="1:7" s="70" customFormat="1" ht="12.75" customHeight="1">
      <c r="A13" s="55" t="s">
        <v>140</v>
      </c>
      <c r="B13" s="46" t="s">
        <v>141</v>
      </c>
      <c r="C13" s="47" t="s">
        <v>128</v>
      </c>
      <c r="D13" s="48"/>
      <c r="E13" s="49"/>
      <c r="F13" s="48"/>
      <c r="G13" s="49"/>
    </row>
    <row r="14" spans="1:7" s="70" customFormat="1" ht="12.75" customHeight="1">
      <c r="A14" s="55" t="s">
        <v>142</v>
      </c>
      <c r="B14" s="46" t="s">
        <v>143</v>
      </c>
      <c r="C14" s="47" t="s">
        <v>128</v>
      </c>
      <c r="D14" s="48"/>
      <c r="E14" s="49"/>
      <c r="F14" s="48"/>
      <c r="G14" s="49"/>
    </row>
    <row r="15" spans="1:13" s="70" customFormat="1" ht="12.75" customHeight="1">
      <c r="A15" s="55" t="s">
        <v>144</v>
      </c>
      <c r="B15" s="46"/>
      <c r="C15" s="47" t="s">
        <v>128</v>
      </c>
      <c r="D15" s="48"/>
      <c r="E15" s="49"/>
      <c r="F15" s="48"/>
      <c r="G15" s="49"/>
      <c r="M15" s="71"/>
    </row>
    <row r="16" spans="1:13" s="70" customFormat="1" ht="12.75" customHeight="1">
      <c r="A16" s="55" t="s">
        <v>145</v>
      </c>
      <c r="B16" s="46" t="s">
        <v>146</v>
      </c>
      <c r="C16" s="47" t="s">
        <v>128</v>
      </c>
      <c r="D16" s="48"/>
      <c r="E16" s="49"/>
      <c r="F16" s="48"/>
      <c r="G16" s="49"/>
      <c r="M16" s="75"/>
    </row>
    <row r="17" spans="1:13" s="70" customFormat="1" ht="12.75" customHeight="1">
      <c r="A17" s="55" t="s">
        <v>147</v>
      </c>
      <c r="B17" s="46" t="s">
        <v>148</v>
      </c>
      <c r="C17" s="47" t="s">
        <v>128</v>
      </c>
      <c r="D17" s="48"/>
      <c r="E17" s="49"/>
      <c r="F17" s="48"/>
      <c r="G17" s="49"/>
      <c r="M17" s="71"/>
    </row>
    <row r="18" spans="1:13" s="70" customFormat="1" ht="12.75" customHeight="1">
      <c r="A18" s="55" t="s">
        <v>149</v>
      </c>
      <c r="B18" s="46" t="s">
        <v>150</v>
      </c>
      <c r="C18" s="47" t="s">
        <v>128</v>
      </c>
      <c r="D18" s="48"/>
      <c r="E18" s="49"/>
      <c r="F18" s="48"/>
      <c r="G18" s="49"/>
      <c r="M18" s="71"/>
    </row>
    <row r="19" spans="1:13" s="70" customFormat="1" ht="12.75" customHeight="1">
      <c r="A19" s="55" t="s">
        <v>151</v>
      </c>
      <c r="B19" s="46" t="s">
        <v>152</v>
      </c>
      <c r="C19" s="47" t="s">
        <v>128</v>
      </c>
      <c r="D19" s="48"/>
      <c r="E19" s="49"/>
      <c r="F19" s="48"/>
      <c r="G19" s="49"/>
      <c r="M19" s="71"/>
    </row>
    <row r="20" spans="1:7" s="70" customFormat="1" ht="12.75">
      <c r="A20" s="76"/>
      <c r="B20" s="76"/>
      <c r="C20" s="76"/>
      <c r="D20" s="76"/>
      <c r="E20" s="76"/>
      <c r="F20" s="76"/>
      <c r="G20" s="76"/>
    </row>
    <row r="21" spans="1:7" s="70" customFormat="1" ht="12.75">
      <c r="A21" s="63" t="s">
        <v>153</v>
      </c>
      <c r="B21" s="63" t="s">
        <v>88</v>
      </c>
      <c r="C21" s="63" t="s">
        <v>81</v>
      </c>
      <c r="D21" s="63" t="s">
        <v>89</v>
      </c>
      <c r="E21" s="63" t="s">
        <v>81</v>
      </c>
      <c r="F21" s="63" t="s">
        <v>90</v>
      </c>
      <c r="G21" s="63" t="s">
        <v>81</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96</v>
      </c>
      <c r="D24" s="48"/>
      <c r="E24" s="49"/>
      <c r="F24" s="48"/>
      <c r="G24" s="49"/>
    </row>
    <row r="25" spans="1:7" s="70" customFormat="1" ht="12.75" customHeight="1">
      <c r="A25" s="55" t="s">
        <v>161</v>
      </c>
      <c r="B25" s="46" t="s">
        <v>162</v>
      </c>
      <c r="C25" s="47" t="s">
        <v>96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219</v>
      </c>
      <c r="E31" s="94"/>
      <c r="F31" s="96"/>
      <c r="G31" s="94"/>
    </row>
    <row r="32" spans="1:7" ht="12.75">
      <c r="A32" s="94" t="s">
        <v>220</v>
      </c>
      <c r="B32" s="94"/>
      <c r="C32" s="96"/>
      <c r="D32" s="97" t="s">
        <v>219</v>
      </c>
      <c r="E32" s="94"/>
      <c r="F32" s="96"/>
      <c r="G32" s="94"/>
    </row>
    <row r="33" spans="1:7" ht="12.75">
      <c r="A33" s="94" t="s">
        <v>221</v>
      </c>
      <c r="B33" s="94"/>
      <c r="C33" s="96"/>
      <c r="D33" s="97" t="s">
        <v>219</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191</v>
      </c>
      <c r="B6" s="101"/>
      <c r="C6" s="101" t="s">
        <v>228</v>
      </c>
      <c r="D6" s="101" t="s">
        <v>229</v>
      </c>
      <c r="E6" s="101" t="s">
        <v>230</v>
      </c>
      <c r="F6" s="103"/>
    </row>
    <row r="7" spans="1:6" ht="12.75">
      <c r="A7" s="91" t="s">
        <v>231</v>
      </c>
      <c r="B7" s="92"/>
      <c r="C7" s="92"/>
      <c r="D7" s="92" t="s">
        <v>232</v>
      </c>
      <c r="E7" s="93"/>
      <c r="F7" s="103"/>
    </row>
    <row r="8" spans="1:5" ht="12.75">
      <c r="A8" s="94" t="s">
        <v>197</v>
      </c>
      <c r="B8" s="94"/>
      <c r="C8" s="104" t="s">
        <v>198</v>
      </c>
      <c r="D8" s="104" t="s">
        <v>198</v>
      </c>
      <c r="E8" s="104" t="s">
        <v>233</v>
      </c>
    </row>
    <row r="9" spans="1:5" ht="12.75">
      <c r="A9" s="94" t="s">
        <v>199</v>
      </c>
      <c r="B9" s="94"/>
      <c r="C9" s="104" t="s">
        <v>200</v>
      </c>
      <c r="D9" s="104" t="s">
        <v>200</v>
      </c>
      <c r="E9" s="104" t="s">
        <v>200</v>
      </c>
    </row>
    <row r="10" spans="1:5" ht="12.75">
      <c r="A10" s="94" t="s">
        <v>201</v>
      </c>
      <c r="B10" s="94"/>
      <c r="C10" s="104" t="s">
        <v>198</v>
      </c>
      <c r="D10" s="104" t="s">
        <v>198</v>
      </c>
      <c r="E10" s="104" t="s">
        <v>233</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234</v>
      </c>
      <c r="B17" s="92"/>
      <c r="C17" s="92"/>
      <c r="D17" s="92"/>
      <c r="E17" s="93"/>
      <c r="F17" s="103"/>
    </row>
    <row r="18" spans="1:6" ht="12.75">
      <c r="A18" s="94" t="s">
        <v>209</v>
      </c>
      <c r="B18" s="94"/>
      <c r="C18" s="104" t="s">
        <v>210</v>
      </c>
      <c r="D18" s="104" t="s">
        <v>235</v>
      </c>
      <c r="E18" s="104" t="s">
        <v>236</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237</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238</v>
      </c>
      <c r="E30" s="105" t="s">
        <v>239</v>
      </c>
      <c r="F30" s="103"/>
    </row>
    <row r="31" spans="1:6" ht="12.75">
      <c r="A31" s="94" t="s">
        <v>218</v>
      </c>
      <c r="B31" s="95"/>
      <c r="C31" s="105" t="s">
        <v>219</v>
      </c>
      <c r="D31" s="105" t="s">
        <v>240</v>
      </c>
      <c r="E31" s="105" t="s">
        <v>241</v>
      </c>
      <c r="F31" s="103"/>
    </row>
    <row r="32" spans="1:6" ht="12.75">
      <c r="A32" s="94" t="s">
        <v>220</v>
      </c>
      <c r="B32" s="95"/>
      <c r="C32" s="105" t="s">
        <v>219</v>
      </c>
      <c r="D32" s="105" t="s">
        <v>210</v>
      </c>
      <c r="E32" s="105" t="s">
        <v>242</v>
      </c>
      <c r="F32" s="103"/>
    </row>
    <row r="33" spans="1:6" ht="12.75">
      <c r="A33" s="94" t="s">
        <v>221</v>
      </c>
      <c r="B33" s="95"/>
      <c r="C33" s="105" t="s">
        <v>219</v>
      </c>
      <c r="D33" s="105" t="s">
        <v>243</v>
      </c>
      <c r="E33" s="105" t="s">
        <v>244</v>
      </c>
      <c r="F33" s="103"/>
    </row>
    <row r="34" spans="1:6" ht="12.75">
      <c r="A34" s="94" t="s">
        <v>222</v>
      </c>
      <c r="B34" s="95"/>
      <c r="C34" s="105" t="s">
        <v>200</v>
      </c>
      <c r="D34" s="105" t="s">
        <v>245</v>
      </c>
      <c r="E34" s="105" t="s">
        <v>246</v>
      </c>
      <c r="F34" s="103"/>
    </row>
    <row r="35" spans="1:6" ht="12.75">
      <c r="A35" s="94" t="s">
        <v>223</v>
      </c>
      <c r="B35" s="95"/>
      <c r="C35" s="105" t="s">
        <v>200</v>
      </c>
      <c r="D35" s="105" t="s">
        <v>247</v>
      </c>
      <c r="E35" s="105" t="s">
        <v>248</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249</v>
      </c>
      <c r="B5" s="106" t="s">
        <v>250</v>
      </c>
      <c r="C5" s="106" t="s">
        <v>251</v>
      </c>
      <c r="D5" s="106" t="s">
        <v>252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253</v>
      </c>
      <c r="B11" s="109"/>
      <c r="C11" s="109"/>
      <c r="D11" s="109"/>
    </row>
    <row r="12" spans="1:4" ht="26.25" customHeight="1">
      <c r="A12" s="110" t="s">
        <v>254</v>
      </c>
      <c r="B12" s="110"/>
      <c r="C12" s="110"/>
      <c r="D12" s="110"/>
    </row>
    <row r="13" ht="12.75"/>
    <row r="14" spans="1:4" ht="12.75">
      <c r="A14" s="86" t="s">
        <v>255</v>
      </c>
      <c r="B14" s="86" t="s">
        <v>256</v>
      </c>
      <c r="C14" s="86" t="s">
        <v>257</v>
      </c>
      <c r="D14" s="86" t="s">
        <v>258</v>
      </c>
    </row>
    <row r="15" spans="1:4" ht="15" customHeight="1">
      <c r="A15" s="94" t="s">
        <v>259</v>
      </c>
      <c r="B15" s="94"/>
      <c r="C15" s="94"/>
      <c r="D15" s="94"/>
    </row>
    <row r="16" spans="1:4" ht="12.75">
      <c r="A16" s="94" t="s">
        <v>260</v>
      </c>
      <c r="B16" s="94"/>
      <c r="C16" s="94"/>
      <c r="D16" s="94"/>
    </row>
    <row r="17" spans="1:4" ht="12.75">
      <c r="A17" s="94" t="s">
        <v>261</v>
      </c>
      <c r="B17" s="94"/>
      <c r="C17" s="94"/>
      <c r="D17" s="94"/>
    </row>
    <row r="18" spans="1:4" ht="12.75">
      <c r="A18" s="86" t="s">
        <v>255</v>
      </c>
      <c r="B18" s="86" t="s">
        <v>262</v>
      </c>
      <c r="C18" s="111" t="s">
        <v>263</v>
      </c>
      <c r="D18" s="86" t="s">
        <v>258</v>
      </c>
    </row>
    <row r="19" spans="1:4" ht="15" customHeight="1">
      <c r="A19" s="94" t="s">
        <v>259</v>
      </c>
      <c r="B19" s="94"/>
      <c r="C19" s="94"/>
      <c r="D19" s="94"/>
    </row>
    <row r="20" spans="1:4" ht="15" customHeight="1">
      <c r="A20" s="94" t="s">
        <v>260</v>
      </c>
      <c r="B20" s="94"/>
      <c r="C20" s="94"/>
      <c r="D20" s="94"/>
    </row>
    <row r="21" spans="1:4" ht="15" customHeight="1">
      <c r="A21" s="94" t="s">
        <v>261</v>
      </c>
      <c r="B21" s="94"/>
      <c r="C21" s="94"/>
      <c r="D21" s="94"/>
    </row>
    <row r="22" spans="1:4" ht="12.75">
      <c r="A22" s="86" t="s">
        <v>255</v>
      </c>
      <c r="B22" s="86" t="s">
        <v>264</v>
      </c>
      <c r="C22" s="111" t="s">
        <v>265</v>
      </c>
      <c r="D22" s="86" t="s">
        <v>258</v>
      </c>
    </row>
    <row r="23" spans="1:4" ht="15" customHeight="1">
      <c r="A23" s="94" t="s">
        <v>259</v>
      </c>
      <c r="B23" s="94"/>
      <c r="C23" s="94"/>
      <c r="D23" s="94"/>
    </row>
    <row r="24" spans="1:4" ht="15" customHeight="1">
      <c r="A24" s="94" t="s">
        <v>260</v>
      </c>
      <c r="B24" s="94"/>
      <c r="C24" s="94"/>
      <c r="D24" s="94"/>
    </row>
    <row r="25" spans="1:4" ht="15" customHeight="1">
      <c r="A25" s="94" t="s">
        <v>261</v>
      </c>
      <c r="B25" s="94"/>
      <c r="C25" s="94"/>
      <c r="D25" s="94"/>
    </row>
    <row r="27" ht="15" customHeight="1">
      <c r="A27" s="112"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267</v>
      </c>
      <c r="B5" s="113"/>
      <c r="C5" s="113"/>
      <c r="D5" s="113"/>
      <c r="E5" s="103"/>
    </row>
    <row r="6" spans="1:5" ht="26.25" customHeight="1">
      <c r="A6" s="114" t="s">
        <v>254</v>
      </c>
      <c r="B6" s="114"/>
      <c r="C6" s="114"/>
      <c r="D6" s="114"/>
      <c r="E6" s="103"/>
    </row>
    <row r="7" spans="1:5" ht="12.75">
      <c r="A7" s="115"/>
      <c r="B7" s="115"/>
      <c r="C7" s="115"/>
      <c r="D7" s="115"/>
      <c r="E7" s="103"/>
    </row>
    <row r="8" spans="1:5" ht="12.75">
      <c r="A8" s="86" t="s">
        <v>255</v>
      </c>
      <c r="B8" s="86" t="s">
        <v>268</v>
      </c>
      <c r="C8" s="86" t="s">
        <v>269</v>
      </c>
      <c r="D8" s="86" t="s">
        <v>258</v>
      </c>
      <c r="E8" s="103"/>
    </row>
    <row r="9" spans="1:5" ht="12.75">
      <c r="A9" s="94" t="s">
        <v>259</v>
      </c>
      <c r="B9" s="88"/>
      <c r="C9" s="88"/>
      <c r="D9" s="88"/>
      <c r="E9" s="103"/>
    </row>
    <row r="10" spans="1:5" ht="12.75">
      <c r="A10" s="94" t="s">
        <v>260</v>
      </c>
      <c r="B10" s="88"/>
      <c r="C10" s="88"/>
      <c r="D10" s="88"/>
      <c r="E10" s="103"/>
    </row>
    <row r="11" spans="1:5" ht="12.75">
      <c r="A11" s="94" t="s">
        <v>261</v>
      </c>
      <c r="B11" s="88"/>
      <c r="C11" s="88"/>
      <c r="D11" s="88"/>
      <c r="E11" s="103"/>
    </row>
    <row r="12" spans="1:4" ht="12.75">
      <c r="A12" s="103"/>
      <c r="B12" s="103"/>
      <c r="C12" s="103"/>
      <c r="D12" s="103"/>
    </row>
    <row r="13" spans="1:5" ht="12.75">
      <c r="A13" s="86" t="s">
        <v>255</v>
      </c>
      <c r="B13" s="86" t="s">
        <v>262</v>
      </c>
      <c r="C13" s="111" t="s">
        <v>270</v>
      </c>
      <c r="D13" s="86" t="s">
        <v>258</v>
      </c>
      <c r="E13" s="103"/>
    </row>
    <row r="14" spans="1:5" ht="12.75">
      <c r="A14" s="94" t="s">
        <v>259</v>
      </c>
      <c r="B14" s="88"/>
      <c r="C14" s="88"/>
      <c r="D14" s="88"/>
      <c r="E14" s="103"/>
    </row>
    <row r="15" spans="1:5" ht="12.75">
      <c r="A15" s="94" t="s">
        <v>260</v>
      </c>
      <c r="B15" s="88"/>
      <c r="C15" s="88"/>
      <c r="D15" s="88"/>
      <c r="E15" s="103"/>
    </row>
    <row r="16" spans="1:5" ht="12.75">
      <c r="A16" s="94" t="s">
        <v>261</v>
      </c>
      <c r="B16" s="88"/>
      <c r="C16" s="88"/>
      <c r="D16" s="88"/>
      <c r="E16" s="103"/>
    </row>
    <row r="17" spans="1:4" ht="12.75">
      <c r="A17" s="103"/>
      <c r="B17" s="103"/>
      <c r="C17" s="103"/>
      <c r="D17" s="103"/>
    </row>
    <row r="18" spans="1:5" ht="12.75">
      <c r="A18" s="86" t="s">
        <v>255</v>
      </c>
      <c r="B18" s="86" t="s">
        <v>271</v>
      </c>
      <c r="C18" s="111" t="s">
        <v>265</v>
      </c>
      <c r="D18" s="86" t="s">
        <v>258</v>
      </c>
      <c r="E18" s="103"/>
    </row>
    <row r="19" spans="1:5" ht="12.75">
      <c r="A19" s="94" t="s">
        <v>259</v>
      </c>
      <c r="B19" s="88"/>
      <c r="C19" s="88"/>
      <c r="D19" s="88"/>
      <c r="E19" s="103"/>
    </row>
    <row r="20" spans="1:5" ht="12.75">
      <c r="A20" s="94" t="s">
        <v>260</v>
      </c>
      <c r="B20" s="88"/>
      <c r="C20" s="88"/>
      <c r="D20" s="88"/>
      <c r="E20" s="103"/>
    </row>
    <row r="21" spans="1:5" ht="12.75">
      <c r="A21" s="94" t="s">
        <v>261</v>
      </c>
      <c r="B21" s="88"/>
      <c r="C21" s="88"/>
      <c r="D21" s="88"/>
      <c r="E21" s="103"/>
    </row>
    <row r="23" ht="15" customHeight="1">
      <c r="A23" s="112"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272</v>
      </c>
      <c r="C5" s="116" t="s">
        <v>273</v>
      </c>
      <c r="D5" s="117" t="s">
        <v>274</v>
      </c>
    </row>
    <row r="6" spans="1:3" ht="12.75">
      <c r="A6" s="107" t="s">
        <v>275</v>
      </c>
      <c r="B6" s="118"/>
      <c r="C6" s="118"/>
    </row>
    <row r="7" spans="1:3" ht="12.75">
      <c r="A7" s="119" t="s">
        <v>276</v>
      </c>
      <c r="B7" s="120"/>
      <c r="C7" s="120"/>
    </row>
    <row r="8" spans="1:3" ht="12.75">
      <c r="A8" s="107" t="s">
        <v>277</v>
      </c>
      <c r="B8" s="118"/>
      <c r="C8" s="118"/>
    </row>
    <row r="9" spans="1:3" ht="12.75">
      <c r="A9" s="107" t="s">
        <v>278</v>
      </c>
      <c r="B9" s="118"/>
      <c r="C9" s="118"/>
    </row>
    <row r="10" spans="1:3" ht="12.75">
      <c r="A10" s="107" t="s">
        <v>279</v>
      </c>
      <c r="B10" s="118"/>
      <c r="C10" s="118"/>
    </row>
    <row r="11" spans="1:3" ht="12.75">
      <c r="A11" s="107" t="s">
        <v>280</v>
      </c>
      <c r="B11" s="118"/>
      <c r="C11" s="118"/>
    </row>
    <row r="12" spans="1:3" ht="12.75">
      <c r="A12" s="107" t="s">
        <v>281</v>
      </c>
      <c r="B12" s="118"/>
      <c r="C12" s="118"/>
    </row>
    <row r="13" spans="1:4" s="124" customFormat="1" ht="12.75">
      <c r="A13" s="121" t="s">
        <v>282</v>
      </c>
      <c r="B13" s="122">
        <f>B8+B10</f>
        <v>0</v>
      </c>
      <c r="C13" s="122">
        <f>C8+C10</f>
        <v>0</v>
      </c>
      <c r="D13" s="123" t="s">
        <v>283</v>
      </c>
    </row>
    <row r="14" spans="1:4" s="124" customFormat="1" ht="12.75">
      <c r="A14" s="121" t="s">
        <v>284</v>
      </c>
      <c r="B14" s="122">
        <f>B9+B11</f>
        <v>0</v>
      </c>
      <c r="C14" s="122">
        <f>C9+C11</f>
        <v>0</v>
      </c>
      <c r="D14" s="125" t="s">
        <v>285</v>
      </c>
    </row>
    <row r="15" spans="1:3" ht="12.75">
      <c r="A15" s="107" t="s">
        <v>286</v>
      </c>
      <c r="B15" s="118"/>
      <c r="C15" s="118"/>
    </row>
    <row r="16" spans="1:3" ht="12.75">
      <c r="A16" s="107" t="s">
        <v>287</v>
      </c>
      <c r="B16" s="118"/>
      <c r="C16" s="118"/>
    </row>
    <row r="17" spans="1:3" ht="12.75">
      <c r="A17" s="119" t="s">
        <v>288</v>
      </c>
      <c r="B17" s="120"/>
      <c r="C17" s="120"/>
    </row>
    <row r="18" spans="1:3" ht="12.75">
      <c r="A18" s="107" t="s">
        <v>289</v>
      </c>
      <c r="B18" s="122" t="e">
        <f>B8/(B14/1000)</f>
        <v>#DIV/0!</v>
      </c>
      <c r="C18" s="122" t="e">
        <f>C8/(C14/1000)</f>
        <v>#DIV/0!</v>
      </c>
    </row>
    <row r="19" spans="1:4" ht="12.75">
      <c r="A19" s="118" t="s">
        <v>290</v>
      </c>
      <c r="B19" s="126"/>
      <c r="C19" s="126"/>
      <c r="D19" s="127" t="s">
        <v>291</v>
      </c>
    </row>
    <row r="20" spans="1:4" ht="12.75">
      <c r="A20" s="107" t="s">
        <v>292</v>
      </c>
      <c r="B20" s="126"/>
      <c r="C20" s="126"/>
      <c r="D20" s="128" t="s">
        <v>291</v>
      </c>
    </row>
    <row r="21" spans="1:3" ht="12.75">
      <c r="A21" s="107" t="s">
        <v>293</v>
      </c>
      <c r="B21" s="122" t="e">
        <f>B18/B19</f>
        <v>#DIV/0!</v>
      </c>
      <c r="C21" s="122" t="e">
        <f>C18/C19</f>
        <v>#DIV/0!</v>
      </c>
    </row>
    <row r="22" spans="1:3" ht="12.75">
      <c r="A22" s="107" t="s">
        <v>294</v>
      </c>
      <c r="B22" s="122" t="e">
        <f>B8/B19</f>
        <v>#DIV/0!</v>
      </c>
      <c r="C22" s="122" t="e">
        <f>C8/C19</f>
        <v>#DIV/0!</v>
      </c>
    </row>
    <row r="23" spans="1:3" ht="12.75">
      <c r="A23" s="107" t="s">
        <v>295</v>
      </c>
      <c r="B23" s="122" t="e">
        <f>B8/(B19*B20)</f>
        <v>#DIV/0!</v>
      </c>
      <c r="C23" s="122" t="e">
        <f>C8/(C19*C20)</f>
        <v>#DIV/0!</v>
      </c>
    </row>
    <row r="24" spans="1:3" ht="12.75">
      <c r="A24" s="119" t="s">
        <v>296</v>
      </c>
      <c r="B24" s="120"/>
      <c r="C24" s="120"/>
    </row>
    <row r="25" spans="1:3" ht="12.75">
      <c r="A25" s="107" t="s">
        <v>297</v>
      </c>
      <c r="B25" s="122" t="e">
        <f>B10/(B14/1000)</f>
        <v>#DIV/0!</v>
      </c>
      <c r="C25" s="122" t="e">
        <f>C10/(C14/1000)</f>
        <v>#DIV/0!</v>
      </c>
    </row>
    <row r="26" spans="1:4" ht="12.75">
      <c r="A26" s="118" t="s">
        <v>298</v>
      </c>
      <c r="B26" s="126"/>
      <c r="C26" s="126"/>
      <c r="D26" s="127" t="s">
        <v>291</v>
      </c>
    </row>
    <row r="27" spans="1:4" ht="12.75">
      <c r="A27" s="107" t="s">
        <v>299</v>
      </c>
      <c r="B27" s="126"/>
      <c r="C27" s="126"/>
      <c r="D27" s="128" t="s">
        <v>291</v>
      </c>
    </row>
    <row r="28" spans="1:3" ht="12.75">
      <c r="A28" s="107" t="s">
        <v>300</v>
      </c>
      <c r="B28" s="122" t="e">
        <f>B25/B26</f>
        <v>#DIV/0!</v>
      </c>
      <c r="C28" s="122" t="e">
        <f>C25/C26</f>
        <v>#DIV/0!</v>
      </c>
    </row>
    <row r="29" spans="1:3" ht="12.75">
      <c r="A29" s="107" t="s">
        <v>301</v>
      </c>
      <c r="B29" s="122" t="e">
        <f>B10/B26</f>
        <v>#DIV/0!</v>
      </c>
      <c r="C29" s="122" t="e">
        <f>C10/C26</f>
        <v>#DIV/0!</v>
      </c>
    </row>
    <row r="30" spans="1:3" ht="12.75">
      <c r="A30" s="107" t="s">
        <v>302</v>
      </c>
      <c r="B30" s="122" t="e">
        <f>B10/(B26*B27)</f>
        <v>#DIV/0!</v>
      </c>
      <c r="C30" s="122" t="e">
        <f>C10/(C26*C27)</f>
        <v>#DIV/0!</v>
      </c>
    </row>
    <row r="31" spans="1:3" ht="12.75">
      <c r="A31" s="119" t="s">
        <v>303</v>
      </c>
      <c r="B31" s="129"/>
      <c r="C31" s="129"/>
    </row>
    <row r="32" spans="1:3" ht="12.75">
      <c r="A32" s="107" t="s">
        <v>304</v>
      </c>
      <c r="B32" s="122" t="e">
        <f>B12/(B16/1000)</f>
        <v>#DIV/0!</v>
      </c>
      <c r="C32" s="122" t="e">
        <f>C12/(C16/1000)</f>
        <v>#DIV/0!</v>
      </c>
    </row>
    <row r="33" spans="1:4" ht="12.75">
      <c r="A33" s="118" t="s">
        <v>305</v>
      </c>
      <c r="B33" s="126"/>
      <c r="C33" s="126"/>
      <c r="D33" s="127" t="s">
        <v>291</v>
      </c>
    </row>
    <row r="34" spans="1:4" ht="12.75">
      <c r="A34" s="107" t="s">
        <v>306</v>
      </c>
      <c r="B34" s="126"/>
      <c r="C34" s="126"/>
      <c r="D34" s="128" t="s">
        <v>291</v>
      </c>
    </row>
    <row r="35" spans="1:3" ht="12.75">
      <c r="A35" s="107" t="s">
        <v>307</v>
      </c>
      <c r="B35" s="122" t="e">
        <f>B32/B33</f>
        <v>#DIV/0!</v>
      </c>
      <c r="C35" s="122" t="e">
        <f>C32/C33</f>
        <v>#DIV/0!</v>
      </c>
    </row>
    <row r="36" spans="1:3" ht="12.75">
      <c r="A36" s="107" t="s">
        <v>308</v>
      </c>
      <c r="B36" s="122" t="e">
        <f>B12/B33</f>
        <v>#DIV/0!</v>
      </c>
      <c r="C36" s="122" t="e">
        <f>C12/C33</f>
        <v>#DIV/0!</v>
      </c>
    </row>
    <row r="37" spans="1:3" ht="12.75">
      <c r="A37" s="107" t="s">
        <v>309</v>
      </c>
      <c r="B37" s="122" t="e">
        <f>B12/(B33*B34)</f>
        <v>#DIV/0!</v>
      </c>
      <c r="C37" s="122" t="e">
        <f>C12/(C33*C34)</f>
        <v>#DIV/0!</v>
      </c>
    </row>
    <row r="38" spans="1:3" ht="12" customHeight="1">
      <c r="A38" s="108"/>
      <c r="B38" s="108"/>
      <c r="C38" s="108"/>
    </row>
    <row r="39" spans="1:4" ht="12.75" customHeight="1">
      <c r="A39" s="130" t="s">
        <v>310</v>
      </c>
      <c r="B39" s="130"/>
      <c r="C39" s="130"/>
      <c r="D39" s="131"/>
    </row>
    <row r="40" spans="1:4" ht="12.75" customHeight="1">
      <c r="A40" s="114" t="s">
        <v>254</v>
      </c>
      <c r="B40" s="114"/>
      <c r="C40" s="114"/>
      <c r="D40" s="115"/>
    </row>
    <row r="41" spans="1:4" ht="12" customHeight="1">
      <c r="A41" s="132"/>
      <c r="B41" s="132"/>
      <c r="C41" s="133"/>
      <c r="D41" s="115"/>
    </row>
    <row r="42" spans="1:3" ht="12.75">
      <c r="A42" s="106" t="s">
        <v>311</v>
      </c>
      <c r="B42" s="106" t="s">
        <v>268</v>
      </c>
      <c r="C42" s="134" t="s">
        <v>257</v>
      </c>
    </row>
    <row r="43" spans="1:3" ht="12.75">
      <c r="A43" s="107" t="s">
        <v>259</v>
      </c>
      <c r="B43" s="107"/>
      <c r="C43" s="107"/>
    </row>
    <row r="44" spans="1:3" ht="12.75">
      <c r="A44" s="107" t="s">
        <v>260</v>
      </c>
      <c r="B44" s="107"/>
      <c r="C44" s="107"/>
    </row>
    <row r="45" spans="1:3" ht="12.75">
      <c r="A45" s="107" t="s">
        <v>261</v>
      </c>
      <c r="B45" s="107"/>
      <c r="C45" s="107"/>
    </row>
    <row r="46" spans="1:3" ht="12.75">
      <c r="A46" s="106" t="s">
        <v>311</v>
      </c>
      <c r="B46" s="106" t="s">
        <v>312</v>
      </c>
      <c r="C46" s="106" t="s">
        <v>263</v>
      </c>
    </row>
    <row r="47" spans="1:3" ht="12.75">
      <c r="A47" s="107" t="s">
        <v>259</v>
      </c>
      <c r="B47" s="107"/>
      <c r="C47" s="107"/>
    </row>
    <row r="48" spans="1:3" ht="12.75">
      <c r="A48" s="107" t="s">
        <v>260</v>
      </c>
      <c r="B48" s="107"/>
      <c r="C48" s="107"/>
    </row>
    <row r="49" spans="1:3" ht="12.75">
      <c r="A49" s="107" t="s">
        <v>261</v>
      </c>
      <c r="B49" s="107"/>
      <c r="C49" s="107"/>
    </row>
    <row r="50" spans="1:3" ht="12.75">
      <c r="A50" s="106" t="s">
        <v>311</v>
      </c>
      <c r="B50" s="106" t="s">
        <v>313</v>
      </c>
      <c r="C50" s="106" t="s">
        <v>314</v>
      </c>
    </row>
    <row r="51" spans="1:3" ht="12.75">
      <c r="A51" s="107" t="s">
        <v>259</v>
      </c>
      <c r="B51" s="107"/>
      <c r="C51" s="107"/>
    </row>
    <row r="52" spans="1:3" ht="12.75">
      <c r="A52" s="107" t="s">
        <v>260</v>
      </c>
      <c r="B52" s="107"/>
      <c r="C52" s="107"/>
    </row>
    <row r="53" spans="1:3" ht="12.75">
      <c r="A53" s="107" t="s">
        <v>261</v>
      </c>
      <c r="B53" s="107"/>
      <c r="C53" s="107"/>
    </row>
    <row r="55" ht="12.75">
      <c r="A55" s="112" t="s">
        <v>266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315</v>
      </c>
      <c r="B5" s="137" t="s">
        <v>58</v>
      </c>
      <c r="C5" s="138" t="s">
        <v>192</v>
      </c>
      <c r="D5" s="139" t="s">
        <v>193</v>
      </c>
      <c r="E5" s="137" t="s">
        <v>59</v>
      </c>
      <c r="F5" s="140" t="s">
        <v>192</v>
      </c>
      <c r="G5" s="138" t="s">
        <v>194</v>
      </c>
      <c r="H5" s="135"/>
      <c r="I5" s="135"/>
    </row>
    <row r="6" spans="1:9" ht="12.75">
      <c r="A6" s="141" t="s">
        <v>316</v>
      </c>
      <c r="B6" s="118"/>
      <c r="C6" s="142"/>
      <c r="D6" s="143" t="s">
        <v>210</v>
      </c>
      <c r="E6" s="118"/>
      <c r="F6" s="142"/>
      <c r="G6" s="144"/>
      <c r="H6" s="135"/>
      <c r="I6" s="135"/>
    </row>
    <row r="7" spans="1:9" ht="12.75">
      <c r="A7" s="145" t="s">
        <v>317</v>
      </c>
      <c r="B7" s="118"/>
      <c r="C7" s="142"/>
      <c r="D7" s="146" t="s">
        <v>198</v>
      </c>
      <c r="E7" s="118"/>
      <c r="F7" s="142"/>
      <c r="G7" s="144"/>
      <c r="H7" s="135"/>
      <c r="I7" s="135"/>
    </row>
    <row r="8" spans="1:9" ht="12.75">
      <c r="A8" s="141" t="s">
        <v>318</v>
      </c>
      <c r="B8" s="147"/>
      <c r="C8" s="148"/>
      <c r="D8" s="149" t="s">
        <v>219</v>
      </c>
      <c r="E8" s="147"/>
      <c r="F8" s="148"/>
      <c r="G8" s="150"/>
      <c r="I8" s="135"/>
    </row>
    <row r="9" spans="1:9" ht="12.75">
      <c r="A9" s="145" t="s">
        <v>319</v>
      </c>
      <c r="B9" s="147"/>
      <c r="C9" s="148"/>
      <c r="D9" s="151" t="s">
        <v>200</v>
      </c>
      <c r="E9" s="147"/>
      <c r="F9" s="148"/>
      <c r="G9" s="150"/>
      <c r="I9" s="135"/>
    </row>
    <row r="10" spans="1:9" ht="12.75">
      <c r="A10" s="152" t="s">
        <v>320</v>
      </c>
      <c r="B10" s="147"/>
      <c r="C10" s="148"/>
      <c r="D10" s="153"/>
      <c r="E10" s="147"/>
      <c r="F10" s="148"/>
      <c r="G10" s="150"/>
      <c r="I10" s="135"/>
    </row>
    <row r="11" spans="1:9" ht="12.75">
      <c r="A11" s="154" t="s">
        <v>321</v>
      </c>
      <c r="B11" s="154"/>
      <c r="C11" s="155"/>
      <c r="D11" s="153"/>
      <c r="E11" s="154"/>
      <c r="F11" s="155"/>
      <c r="G11" s="150"/>
      <c r="I11" s="135"/>
    </row>
    <row r="12" spans="1:9" ht="12.75">
      <c r="A12" s="156"/>
      <c r="B12" s="156"/>
      <c r="C12" s="157"/>
      <c r="D12" s="156"/>
      <c r="E12" s="156"/>
      <c r="F12" s="157"/>
      <c r="G12" s="112"/>
      <c r="I12" s="135"/>
    </row>
    <row r="13" spans="1:9" ht="41.25" customHeight="1">
      <c r="A13" s="158" t="s">
        <v>322</v>
      </c>
      <c r="B13" s="158"/>
      <c r="C13" s="158"/>
      <c r="D13" s="158"/>
      <c r="E13" s="158"/>
      <c r="F13" s="158"/>
      <c r="G13" s="158"/>
      <c r="I13" s="135"/>
    </row>
    <row r="14" spans="1:9" ht="12.75">
      <c r="A14" s="135"/>
      <c r="B14" s="135"/>
      <c r="C14" s="135"/>
      <c r="D14" s="135"/>
      <c r="E14" s="135"/>
      <c r="F14" s="135"/>
      <c r="G14" s="135"/>
      <c r="I14" s="135"/>
    </row>
    <row r="15" spans="1:9" ht="12.75">
      <c r="A15" s="112" t="s">
        <v>266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