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<sst xmlns="http://schemas.openxmlformats.org/spreadsheetml/2006/main" count="551" uniqueCount="354">
  <si>
    <t>PHG Needs Assessment Calculator</t>
  </si>
  <si>
    <t>Botswana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</si>
  <si>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</si>
  <si>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</si>
  <si>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</si>
  <si>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</si>
  <si>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</si>
  <si>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</si>
  <si>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</si>
  <si>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</si>
  <si>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</si>
  <si>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</si>
  <si>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</si>
  <si>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</si>
  <si>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</si>
  <si>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</si>
  <si>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</si>
  <si>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</si>
  <si>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</si>
  <si>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</si>
  <si>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</si>
  <si>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</si>
  <si>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</si>
  <si>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</si>
  <si>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</si>
  <si>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</si>
  <si>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</si>
  <si>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</si>
  <si>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</si>
  <si>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</si>
  <si>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</si>
  <si>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</si>
  <si>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</si>
  <si>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</si>
  <si>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</si>
  <si>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</si>
  <si>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</si>
  <si>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</si>
  <si>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</si>
  <si>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</si>
  <si>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</si>
  <si>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</si>
  <si>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</si>
  <si>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</si>
  <si>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</si>
  <si>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</si>
  <si>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</si>
  <si>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</si>
  <si>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</si>
  <si>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</si>
  <si>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</si>
  <si>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</si>
  <si>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</si>
  <si>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</si>
  <si>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</si>
  <si>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</si>
  <si>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</si>
  <si>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</si>
  <si>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</si>
  <si>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</si>
  <si>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</si>
  <si>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</si>
  <si>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</si>
  <si>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2001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</si>
  <si>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</si>
  <si>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</si>
  <si>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</si>
  <si>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</si>
  <si>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</si>
  <si>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</si>
  <si>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</si>
  <si>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</si>
  <si>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</si>
  <si>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</si>
  <si>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</si>
  <si>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</si>
  <si>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</si>
  <si>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 (SB): Still births (SB) / year / 1000 total births</t>
  </si>
  <si>
    <t>16.12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</si>
  <si>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</si>
  <si>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</si>
  <si>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</si>
  <si>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</si>
  <si>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</si>
  <si>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</si>
  <si>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53.18</t>
  </si>
  <si>
    <t xml:space="preserve">% of marriages consanguineous </t>
  </si>
  <si>
    <t>Maternal health</t>
  </si>
  <si>
    <t>Prenatal visits – at least 1 visit (%)</t>
  </si>
  <si>
    <t>94.1</t>
  </si>
  <si>
    <t>Prenatal visits – at least 4 visits (%)</t>
  </si>
  <si>
    <t>73.3</t>
  </si>
  <si>
    <t>Births attended by skilled health personnel (%)</t>
  </si>
  <si>
    <t>94.6</t>
  </si>
  <si>
    <t>Contraception prevalence rate (%)</t>
  </si>
  <si>
    <t>52.8</t>
  </si>
  <si>
    <t>Unmet need for family planning (%)</t>
  </si>
  <si>
    <t> </t>
  </si>
  <si>
    <t>Total fertility rate</t>
  </si>
  <si>
    <t>2.70</t>
  </si>
  <si>
    <t>% home births</t>
  </si>
  <si>
    <t>% births at health care services</t>
  </si>
  <si>
    <t>99.00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</si>
  <si>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</si>
  <si>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</si>
  <si>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</si>
  <si>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</si>
  <si>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</si>
  <si>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14560</t>
  </si>
  <si>
    <t>% population living on &lt; US$1 per day</t>
  </si>
  <si>
    <t>Birth registration coverage (%)</t>
  </si>
  <si>
    <t>72.2</t>
  </si>
  <si>
    <t>WHO 2007-WHO 2008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</si>
  <si>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</si>
  <si>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</si>
  <si>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</si>
  <si>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</si>
  <si>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</si>
  <si>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</si>
  <si>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</si>
  <si>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</si>
  <si>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</si>
  <si>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734.1</t>
  </si>
  <si>
    <t>WHO 2011</t>
  </si>
  <si>
    <t>Total expenditure on health as percentage of GDP</t>
  </si>
  <si>
    <t>5.1</t>
  </si>
  <si>
    <t xml:space="preserve">Per capita government expenditure on health (PPP int. $) </t>
  </si>
  <si>
    <t>446.4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</si>
  <si>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</si>
  <si>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</si>
  <si>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60.8</t>
  </si>
  <si>
    <t xml:space="preserve">Out-of-pocket expenditure as percentage of private expenditure on health </t>
  </si>
  <si>
    <t>12.7</t>
  </si>
  <si>
    <t xml:space="preserve">Private expenditure on health as percentage of total expenditure on health </t>
  </si>
  <si>
    <t>39.2</t>
  </si>
  <si>
    <t xml:space="preserve">General government expenditure on health as percentage of total government expenditure </t>
  </si>
  <si>
    <t>8.7</t>
  </si>
  <si>
    <t>Health Workforce</t>
  </si>
  <si>
    <t>Number of nursing and midwifery personnel</t>
  </si>
  <si>
    <t>5006</t>
  </si>
  <si>
    <t>WHO, 2006</t>
  </si>
  <si>
    <t xml:space="preserve">Nursing and midwifery personnel density (per 10,000 population)  </t>
  </si>
  <si>
    <t>28.4</t>
  </si>
  <si>
    <t>Number of physicians</t>
  </si>
  <si>
    <t>591</t>
  </si>
  <si>
    <t xml:space="preserve">Physician density (per 10 000 population) </t>
  </si>
  <si>
    <t>3.36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</si>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</sst>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291</v>
      </c>
    </row>
    <row r="5" spans="1:3" ht="12.75" customHeight="1">
      <c r="A5" s="60" t="s">
        <v>292</v>
      </c>
      <c r="B5" s="139"/>
      <c r="C5" s="1"/>
    </row>
    <row r="6" spans="1:3" ht="12.75" customHeight="1">
      <c r="A6" s="84" t="s">
        <v>217</v>
      </c>
      <c r="B6" s="85"/>
      <c r="C6" s="1"/>
    </row>
    <row r="7" spans="1:3" ht="12.75" customHeight="1">
      <c r="A7" s="140" t="s">
        <v>218</v>
      </c>
      <c r="B7" s="140"/>
      <c r="C7" s="127" t="s">
        <v>219</v>
      </c>
    </row>
    <row r="8" spans="1:3" ht="12.75" customHeight="1">
      <c r="A8" s="111" t="s">
        <v>293</v>
      </c>
      <c r="B8" s="111"/>
      <c r="C8" s="141" t="s">
        <v>219</v>
      </c>
    </row>
    <row r="9" spans="1:3" ht="12.75" customHeight="1">
      <c r="A9" s="111" t="s">
        <v>294</v>
      </c>
      <c r="B9" s="111"/>
      <c r="C9" s="141" t="s">
        <v>219</v>
      </c>
    </row>
    <row r="10" spans="1:3" ht="12.75" customHeight="1">
      <c r="A10" s="84" t="s">
        <v>222</v>
      </c>
      <c r="B10" s="85"/>
      <c r="C10" s="1"/>
    </row>
    <row r="11" spans="1:3" ht="12.75" customHeight="1">
      <c r="A11" s="87" t="s">
        <v>295</v>
      </c>
      <c r="B11" s="142">
        <f>B7*B8*B9</f>
        <v>0</v>
      </c>
      <c r="C11" s="1"/>
    </row>
    <row r="12" spans="1:3" ht="12.75" customHeight="1">
      <c r="A12" s="93" t="s">
        <v>296</v>
      </c>
      <c r="B12" s="94">
        <f>B5*B11</f>
        <v>0</v>
      </c>
      <c r="C12" s="104"/>
    </row>
    <row r="13" spans="1:3" ht="12.75">
      <c r="A13" s="95" t="s">
        <v>297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298</v>
      </c>
    </row>
    <row r="16" ht="12.75">
      <c r="A16" s="1" t="s">
        <v>226</v>
      </c>
    </row>
    <row r="17" ht="12.75">
      <c r="A17" s="82" t="s">
        <v>198</v>
      </c>
    </row>
    <row r="19" ht="12.75">
      <c r="A19" s="137" t="s">
        <v>299</v>
      </c>
    </row>
    <row r="20" ht="12.75">
      <c r="A20" s="137" t="s">
        <v>300</v>
      </c>
    </row>
    <row r="21" ht="12.75">
      <c r="A21" s="137" t="s">
        <v>301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302</v>
      </c>
    </row>
    <row r="5" spans="1:3" ht="12.75">
      <c r="A5" s="83" t="s">
        <v>303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304</v>
      </c>
      <c r="B11" s="92">
        <f>B7*B8*B9</f>
        <v>0</v>
      </c>
      <c r="C11" s="1"/>
    </row>
    <row r="12" spans="1:3" ht="12.75">
      <c r="A12" s="93" t="s">
        <v>305</v>
      </c>
      <c r="B12" s="94">
        <f>B11*B5</f>
        <v>0</v>
      </c>
      <c r="C12" s="1"/>
    </row>
    <row r="13" spans="1:3" ht="12.75">
      <c r="A13" s="95" t="s">
        <v>306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 t="s">
        <v>307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228</v>
      </c>
      <c r="B19" s="1"/>
      <c r="C19" s="1"/>
    </row>
    <row r="21" spans="1:3" ht="12.75" customHeight="1">
      <c r="A21" s="138" t="s">
        <v>308</v>
      </c>
      <c r="B21" s="138"/>
      <c r="C21" s="138"/>
    </row>
    <row r="22" spans="1:3" ht="12.75" customHeight="1">
      <c r="A22" s="138" t="s">
        <v>309</v>
      </c>
      <c r="B22" s="138"/>
      <c r="C22" s="138"/>
    </row>
    <row r="23" spans="1:2" ht="12.75" customHeight="1">
      <c r="A23" s="138" t="s">
        <v>310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311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312</v>
      </c>
      <c r="B7" s="86"/>
      <c r="C7" s="87" t="s">
        <v>219</v>
      </c>
    </row>
    <row r="8" spans="1:3" ht="12.75">
      <c r="A8" s="89" t="s">
        <v>313</v>
      </c>
      <c r="B8" s="89"/>
      <c r="C8" s="145" t="s">
        <v>219</v>
      </c>
    </row>
    <row r="9" spans="1:3" ht="12.75">
      <c r="A9" s="90" t="s">
        <v>314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295</v>
      </c>
      <c r="B11" s="142">
        <f>B7*B8*B9</f>
        <v>0</v>
      </c>
      <c r="C11" s="1"/>
    </row>
    <row r="12" spans="1:3" ht="12.75">
      <c r="A12" s="93" t="s">
        <v>296</v>
      </c>
      <c r="B12" s="94">
        <f>B5*B11</f>
        <v>0</v>
      </c>
      <c r="C12" s="1"/>
    </row>
    <row r="13" spans="1:3" ht="12.75">
      <c r="A13" s="95" t="s">
        <v>315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316</v>
      </c>
      <c r="B18" s="138"/>
      <c r="C18" s="138"/>
    </row>
    <row r="19" spans="1:3" ht="12.75" customHeight="1">
      <c r="A19" s="138" t="s">
        <v>317</v>
      </c>
      <c r="B19" s="138"/>
      <c r="C19" s="138"/>
    </row>
    <row r="20" spans="1:3" ht="12.75" customHeight="1">
      <c r="A20" s="138" t="s">
        <v>318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319</v>
      </c>
    </row>
    <row r="4" spans="1:3" ht="12.75">
      <c r="A4" s="1"/>
      <c r="B4" s="1"/>
      <c r="C4" s="1"/>
    </row>
    <row r="5" spans="1:3" ht="12.75">
      <c r="A5" s="83" t="s">
        <v>320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90" t="s">
        <v>322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142">
        <f>B7*B8*B9</f>
        <v>0</v>
      </c>
      <c r="C11" s="1"/>
    </row>
    <row r="12" spans="1:3" ht="12.75">
      <c r="A12" s="93" t="s">
        <v>324</v>
      </c>
      <c r="B12" s="94">
        <f>B5*B11</f>
        <v>0</v>
      </c>
      <c r="C12" s="1"/>
    </row>
    <row r="13" spans="1:3" ht="12.75">
      <c r="A13" s="95" t="s">
        <v>325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329</v>
      </c>
    </row>
    <row r="4" spans="1:3" ht="12.75">
      <c r="A4" s="1"/>
      <c r="B4" s="1"/>
      <c r="C4" s="1"/>
    </row>
    <row r="5" spans="1:3" ht="12.75">
      <c r="A5" s="83" t="s">
        <v>330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88" t="s">
        <v>236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92">
        <f>B7*B8*B9</f>
        <v>0</v>
      </c>
      <c r="C11" s="1"/>
    </row>
    <row r="12" spans="1:3" ht="12.75">
      <c r="A12" s="93" t="s">
        <v>324</v>
      </c>
      <c r="B12" s="94">
        <f>B11*B5</f>
        <v>0</v>
      </c>
      <c r="C12" s="1"/>
    </row>
    <row r="13" spans="1:3" ht="12.75">
      <c r="A13" s="95" t="s">
        <v>331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332</v>
      </c>
    </row>
    <row r="5" spans="1:3" ht="12.75">
      <c r="A5" s="130" t="s">
        <v>333</v>
      </c>
      <c r="B5" s="130"/>
      <c r="C5" s="1"/>
    </row>
    <row r="6" spans="1:3" ht="12.75">
      <c r="A6" s="84" t="s">
        <v>217</v>
      </c>
      <c r="B6" s="85"/>
      <c r="C6" s="1"/>
    </row>
    <row r="7" spans="1:3" ht="12.75">
      <c r="A7" s="89" t="s">
        <v>334</v>
      </c>
      <c r="B7" s="89"/>
      <c r="C7" s="133" t="s">
        <v>219</v>
      </c>
    </row>
    <row r="8" spans="1:3" ht="12.75">
      <c r="A8" s="90" t="s">
        <v>335</v>
      </c>
      <c r="B8" s="90"/>
      <c r="C8" s="91" t="s">
        <v>219</v>
      </c>
    </row>
    <row r="9" spans="1:3" ht="12.75">
      <c r="A9" s="84" t="s">
        <v>222</v>
      </c>
      <c r="B9" s="85"/>
      <c r="C9" s="1"/>
    </row>
    <row r="10" spans="1:3" ht="12.75">
      <c r="A10" s="134" t="s">
        <v>336</v>
      </c>
      <c r="B10" s="147">
        <f>B7*B8</f>
        <v>0</v>
      </c>
      <c r="C10" s="1"/>
    </row>
    <row r="11" spans="1:3" ht="12.75">
      <c r="A11" s="95" t="s">
        <v>337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338</v>
      </c>
      <c r="B13" s="149"/>
      <c r="C13" s="1"/>
    </row>
    <row r="14" ht="12.75">
      <c r="A14" s="64" t="s">
        <v>339</v>
      </c>
    </row>
    <row r="17" spans="1:3" s="1" customFormat="1" ht="12.75">
      <c r="A17" s="77" t="s">
        <v>340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341</v>
      </c>
      <c r="B19" s="104"/>
      <c r="C19" s="104"/>
    </row>
    <row r="20" spans="1:3" ht="12.75">
      <c r="A20" s="126" t="s">
        <v>342</v>
      </c>
      <c r="B20" s="104"/>
      <c r="C20" s="104"/>
    </row>
    <row r="21" spans="1:3" ht="12.75">
      <c r="A21" s="124" t="s">
        <v>269</v>
      </c>
      <c r="B21" s="104"/>
      <c r="C21" s="104"/>
    </row>
    <row r="22" spans="1:3" ht="12.75">
      <c r="A22" s="124" t="s">
        <v>343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344</v>
      </c>
      <c r="B24" s="150"/>
      <c r="C24" s="95"/>
    </row>
    <row r="25" spans="1:3" ht="12.75">
      <c r="A25" s="151" t="s">
        <v>217</v>
      </c>
      <c r="B25" s="151"/>
      <c r="C25" s="105"/>
    </row>
    <row r="26" spans="1:3" ht="12.75">
      <c r="A26" s="86" t="s">
        <v>345</v>
      </c>
      <c r="B26" s="90"/>
      <c r="C26" s="87" t="s">
        <v>219</v>
      </c>
    </row>
    <row r="27" spans="1:3" ht="12.75">
      <c r="A27" s="90" t="s">
        <v>346</v>
      </c>
      <c r="B27" s="90"/>
      <c r="C27" s="91" t="s">
        <v>219</v>
      </c>
    </row>
    <row r="28" spans="1:3" ht="12.75">
      <c r="A28" s="151" t="s">
        <v>222</v>
      </c>
      <c r="B28" s="151"/>
      <c r="C28" s="105"/>
    </row>
    <row r="29" spans="1:3" ht="12.75">
      <c r="A29" s="87" t="s">
        <v>347</v>
      </c>
      <c r="B29" s="142">
        <f>B26*B27</f>
        <v>0</v>
      </c>
      <c r="C29" s="105"/>
    </row>
    <row r="30" spans="1:3" ht="12.75">
      <c r="A30" s="93" t="s">
        <v>348</v>
      </c>
      <c r="B30" s="94">
        <f>B24*B29</f>
        <v>0</v>
      </c>
      <c r="C30" s="105"/>
    </row>
    <row r="31" spans="1:3" ht="12.75">
      <c r="A31" s="83" t="s">
        <v>349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350</v>
      </c>
      <c r="B33" s="104"/>
      <c r="C33" s="104"/>
    </row>
    <row r="34" spans="1:3" ht="12.75">
      <c r="A34" s="103" t="s">
        <v>226</v>
      </c>
      <c r="B34" s="104"/>
      <c r="C34" s="104"/>
    </row>
    <row r="35" spans="1:3" ht="12.75">
      <c r="A35" s="103" t="s">
        <v>215</v>
      </c>
      <c r="B35" s="104"/>
      <c r="C35" s="104"/>
    </row>
    <row r="36" ht="12.75">
      <c r="A36" s="82" t="s">
        <v>198</v>
      </c>
    </row>
    <row r="38" spans="1:3" ht="12.75" customHeight="1">
      <c r="A38" s="138" t="s">
        <v>351</v>
      </c>
      <c r="B38" s="138"/>
      <c r="C38" s="138"/>
    </row>
    <row r="39" spans="1:3" ht="12.75" customHeight="1">
      <c r="A39" s="138" t="s">
        <v>352</v>
      </c>
      <c r="B39" s="138"/>
      <c r="C39" s="138"/>
    </row>
    <row r="40" spans="1:3" ht="12.75" customHeight="1">
      <c r="A40" s="138" t="s">
        <v>353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108461</v>
      </c>
      <c r="C12" s="26">
        <v>106926</v>
      </c>
      <c r="D12" s="26">
        <v>215387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97806</v>
      </c>
      <c r="C13" s="26">
        <v>96112</v>
      </c>
      <c r="D13" s="26">
        <v>193918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109426</v>
      </c>
      <c r="C14" s="26">
        <v>107636</v>
      </c>
      <c r="D14" s="26">
        <v>217062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102971</v>
      </c>
      <c r="C15" s="26">
        <v>101321</v>
      </c>
      <c r="D15" s="26">
        <v>204292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101885</v>
      </c>
      <c r="C16" s="26">
        <v>100033</v>
      </c>
      <c r="D16" s="26">
        <v>201918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93334</v>
      </c>
      <c r="C17" s="26">
        <v>88480</v>
      </c>
      <c r="D17" s="26">
        <v>181814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79862</v>
      </c>
      <c r="C18" s="26">
        <v>73897</v>
      </c>
      <c r="D18" s="26">
        <v>153759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60504</v>
      </c>
      <c r="C19" s="26">
        <v>56002</v>
      </c>
      <c r="D19" s="26">
        <v>116506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41205</v>
      </c>
      <c r="C20" s="26">
        <v>40540</v>
      </c>
      <c r="D20" s="26">
        <v>81745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26240</v>
      </c>
      <c r="C21" s="26">
        <v>32925</v>
      </c>
      <c r="D21" s="26">
        <v>59165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19308</v>
      </c>
      <c r="C22" s="26">
        <v>31889</v>
      </c>
      <c r="D22" s="26">
        <v>51197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16707</v>
      </c>
      <c r="C23" s="26">
        <v>26708</v>
      </c>
      <c r="D23" s="26">
        <v>43415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13686</v>
      </c>
      <c r="C24" s="26">
        <v>20196</v>
      </c>
      <c r="D24" s="26">
        <v>33882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39009</v>
      </c>
      <c r="C25" s="26">
        <v>56623</v>
      </c>
      <c r="D25" s="26">
        <v>95632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910404</v>
      </c>
      <c r="C26" s="28">
        <f>SUM(C12:C25)</f>
        <v>939288</v>
      </c>
      <c r="D26" s="26">
        <v>1849692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460273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47.208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20.3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25.9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110</v>
      </c>
      <c r="B64" s="43" t="s">
        <v>111</v>
      </c>
      <c r="C64" s="44" t="s">
        <v>112</v>
      </c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114</v>
      </c>
      <c r="F67" s="49"/>
      <c r="G67" s="49"/>
    </row>
    <row r="68" spans="1:7" ht="12.75">
      <c r="A68" s="11" t="s">
        <v>115</v>
      </c>
      <c r="F68" s="63"/>
      <c r="G68" s="63"/>
    </row>
    <row r="69" spans="1:7" ht="12.75">
      <c r="A69" s="11" t="s">
        <v>116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117</v>
      </c>
    </row>
    <row r="5" spans="1:4" s="68" customFormat="1" ht="12.75" customHeight="1">
      <c r="A5" s="66" t="s">
        <v>118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119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120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121</v>
      </c>
      <c r="B12" s="43" t="s">
        <v>122</v>
      </c>
      <c r="C12" s="44" t="s">
        <v>123</v>
      </c>
      <c r="D12" s="45"/>
      <c r="E12" s="46"/>
      <c r="F12" s="45"/>
      <c r="G12" s="46"/>
    </row>
    <row r="13" spans="1:7" s="68" customFormat="1" ht="12.75">
      <c r="A13" s="51" t="s">
        <v>124</v>
      </c>
      <c r="B13" s="43" t="s">
        <v>125</v>
      </c>
      <c r="C13" s="44" t="s">
        <v>123</v>
      </c>
      <c r="D13" s="45"/>
      <c r="E13" s="46"/>
      <c r="F13" s="45"/>
      <c r="G13" s="46"/>
    </row>
    <row r="14" spans="1:7" s="68" customFormat="1" ht="12.75">
      <c r="A14" s="51" t="s">
        <v>126</v>
      </c>
      <c r="B14" s="43" t="s">
        <v>127</v>
      </c>
      <c r="C14" s="44" t="s">
        <v>123</v>
      </c>
      <c r="D14" s="45"/>
      <c r="E14" s="46"/>
      <c r="F14" s="45"/>
      <c r="G14" s="46"/>
    </row>
    <row r="15" spans="1:13" s="68" customFormat="1" ht="12.75">
      <c r="A15" s="51" t="s">
        <v>128</v>
      </c>
      <c r="B15" s="43"/>
      <c r="C15" s="44" t="s">
        <v>123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123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123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123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123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140</v>
      </c>
      <c r="D22" s="45"/>
      <c r="E22" s="46"/>
      <c r="F22" s="45"/>
      <c r="G22" s="46"/>
    </row>
    <row r="23" spans="1:7" s="68" customFormat="1" ht="12.75">
      <c r="A23" s="51" t="s">
        <v>141</v>
      </c>
      <c r="B23" s="43" t="s">
        <v>142</v>
      </c>
      <c r="C23" s="44" t="s">
        <v>140</v>
      </c>
      <c r="D23" s="45"/>
      <c r="E23" s="46"/>
      <c r="F23" s="45"/>
      <c r="G23" s="46"/>
    </row>
    <row r="24" spans="1:7" s="68" customFormat="1" ht="12.75">
      <c r="A24" s="51" t="s">
        <v>143</v>
      </c>
      <c r="B24" s="43" t="s">
        <v>144</v>
      </c>
      <c r="C24" s="44" t="s">
        <v>140</v>
      </c>
      <c r="D24" s="45"/>
      <c r="E24" s="46"/>
      <c r="F24" s="45"/>
      <c r="G24" s="46"/>
    </row>
    <row r="25" spans="1:7" s="68" customFormat="1" ht="12.75">
      <c r="A25" s="51" t="s">
        <v>145</v>
      </c>
      <c r="B25" s="43" t="s">
        <v>146</v>
      </c>
      <c r="C25" s="44" t="s">
        <v>140</v>
      </c>
      <c r="D25" s="45"/>
      <c r="E25" s="46"/>
      <c r="F25" s="45"/>
      <c r="G25" s="46"/>
    </row>
    <row r="26" spans="1:7" s="68" customFormat="1" ht="12.75">
      <c r="A26" s="51" t="s">
        <v>147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148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149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150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151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152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153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154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155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156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157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158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159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160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161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162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163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164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165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166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167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168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169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170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171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172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115</v>
      </c>
    </row>
    <row r="55" s="1" customFormat="1" ht="12.75">
      <c r="A55" s="1" t="s">
        <v>173</v>
      </c>
    </row>
    <row r="56" s="1" customFormat="1" ht="12.75">
      <c r="A56" s="1" t="s">
        <v>116</v>
      </c>
    </row>
    <row r="57" s="1" customFormat="1" ht="12.75">
      <c r="A57" s="1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175</v>
      </c>
    </row>
    <row r="5" spans="1:5" ht="12.75">
      <c r="A5" s="78" t="s">
        <v>176</v>
      </c>
      <c r="B5" s="78" t="s">
        <v>177</v>
      </c>
      <c r="C5" s="78" t="s">
        <v>178</v>
      </c>
      <c r="D5" s="78" t="s">
        <v>179</v>
      </c>
      <c r="E5" s="78" t="s">
        <v>180</v>
      </c>
    </row>
    <row r="6" spans="1:5" ht="12.75">
      <c r="A6" s="79" t="s">
        <v>181</v>
      </c>
      <c r="B6" s="79"/>
      <c r="C6" s="79"/>
      <c r="D6" s="80"/>
      <c r="E6" s="79"/>
    </row>
    <row r="7" spans="1:5" ht="12.75">
      <c r="A7" s="79" t="s">
        <v>182</v>
      </c>
      <c r="B7" s="79"/>
      <c r="C7" s="79"/>
      <c r="D7" s="80"/>
      <c r="E7" s="79"/>
    </row>
    <row r="8" spans="1:5" ht="12.75">
      <c r="A8" s="79" t="s">
        <v>183</v>
      </c>
      <c r="B8" s="79"/>
      <c r="C8" s="79"/>
      <c r="D8" s="80"/>
      <c r="E8" s="79"/>
    </row>
    <row r="9" spans="1:5" ht="12.75">
      <c r="A9" s="79" t="s">
        <v>184</v>
      </c>
      <c r="B9" s="79"/>
      <c r="C9" s="79"/>
      <c r="D9" s="80"/>
      <c r="E9" s="79"/>
    </row>
    <row r="10" spans="1:5" ht="12.75">
      <c r="A10" s="79" t="s">
        <v>185</v>
      </c>
      <c r="B10" s="79"/>
      <c r="C10" s="79"/>
      <c r="D10" s="80"/>
      <c r="E10" s="79"/>
    </row>
    <row r="11" spans="1:5" ht="12.75">
      <c r="A11" s="79" t="s">
        <v>186</v>
      </c>
      <c r="B11" s="79"/>
      <c r="C11" s="79"/>
      <c r="D11" s="80"/>
      <c r="E11" s="79"/>
    </row>
    <row r="12" spans="1:5" ht="12.75">
      <c r="A12" s="79" t="s">
        <v>187</v>
      </c>
      <c r="B12" s="79"/>
      <c r="C12" s="79"/>
      <c r="D12" s="80"/>
      <c r="E12" s="79"/>
    </row>
    <row r="13" spans="1:5" ht="12.75">
      <c r="A13" s="79" t="s">
        <v>188</v>
      </c>
      <c r="B13" s="79"/>
      <c r="C13" s="79"/>
      <c r="D13" s="80"/>
      <c r="E13" s="79"/>
    </row>
    <row r="14" spans="1:5" ht="12.75">
      <c r="A14" s="79" t="s">
        <v>189</v>
      </c>
      <c r="B14" s="79"/>
      <c r="C14" s="79"/>
      <c r="D14" s="80"/>
      <c r="E14" s="79"/>
    </row>
    <row r="15" spans="1:5" ht="12.75">
      <c r="A15" s="79" t="s">
        <v>190</v>
      </c>
      <c r="B15" s="79"/>
      <c r="C15" s="79"/>
      <c r="D15" s="80"/>
      <c r="E15" s="79"/>
    </row>
    <row r="16" spans="1:5" ht="12.75">
      <c r="A16" s="79" t="s">
        <v>191</v>
      </c>
      <c r="B16" s="79"/>
      <c r="C16" s="79"/>
      <c r="D16" s="80"/>
      <c r="E16" s="79"/>
    </row>
    <row r="17" spans="1:5" ht="12.75">
      <c r="A17" s="79" t="s">
        <v>192</v>
      </c>
      <c r="B17" s="79"/>
      <c r="C17" s="79"/>
      <c r="D17" s="80"/>
      <c r="E17" s="79"/>
    </row>
    <row r="18" spans="1:5" ht="12.75">
      <c r="A18" s="79" t="s">
        <v>193</v>
      </c>
      <c r="B18" s="79"/>
      <c r="C18" s="79"/>
      <c r="D18" s="80"/>
      <c r="E18" s="79"/>
    </row>
    <row r="19" spans="1:5" ht="12.75">
      <c r="A19" s="79" t="s">
        <v>194</v>
      </c>
      <c r="B19" s="79"/>
      <c r="C19" s="79"/>
      <c r="D19" s="80"/>
      <c r="E19" s="79"/>
    </row>
    <row r="20" spans="1:5" ht="12.75">
      <c r="A20" s="79" t="s">
        <v>195</v>
      </c>
      <c r="B20" s="79"/>
      <c r="C20" s="79"/>
      <c r="D20" s="79"/>
      <c r="E20" s="79"/>
    </row>
    <row r="22" ht="12.75">
      <c r="A22" s="1" t="s">
        <v>196</v>
      </c>
    </row>
    <row r="23" spans="1:6" ht="12.75" customHeight="1">
      <c r="A23" s="81" t="s">
        <v>197</v>
      </c>
      <c r="B23" s="81"/>
      <c r="C23" s="81"/>
      <c r="D23" s="81"/>
      <c r="E23" s="81"/>
      <c r="F23" s="81"/>
    </row>
    <row r="24" ht="12.75">
      <c r="A24" s="82" t="s">
        <v>198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199</v>
      </c>
      <c r="B5" s="78" t="s">
        <v>200</v>
      </c>
      <c r="C5" s="78" t="s">
        <v>201</v>
      </c>
      <c r="D5" s="78" t="s">
        <v>202</v>
      </c>
      <c r="E5" s="78" t="s">
        <v>203</v>
      </c>
      <c r="F5" s="78" t="s">
        <v>204</v>
      </c>
      <c r="G5" s="78" t="s">
        <v>205</v>
      </c>
      <c r="H5" s="78" t="s">
        <v>206</v>
      </c>
    </row>
    <row r="6" spans="1:8" ht="12.75">
      <c r="A6" s="79" t="s">
        <v>207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208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209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210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211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212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213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214</v>
      </c>
    </row>
    <row r="15" ht="12.75">
      <c r="A15" s="82" t="s">
        <v>198</v>
      </c>
    </row>
    <row r="16" ht="12.75">
      <c r="A16" s="1" t="s">
        <v>215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216</v>
      </c>
      <c r="B5" s="83"/>
    </row>
    <row r="6" spans="1:2" ht="12.75">
      <c r="A6" s="84" t="s">
        <v>217</v>
      </c>
      <c r="B6" s="85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2" ht="12.75">
      <c r="A10" s="84" t="s">
        <v>222</v>
      </c>
      <c r="B10" s="85"/>
    </row>
    <row r="11" spans="1:2" ht="12.75">
      <c r="A11" s="87" t="s">
        <v>223</v>
      </c>
      <c r="B11" s="92">
        <f>B7*B8*B9</f>
        <v>0</v>
      </c>
    </row>
    <row r="12" spans="1:2" ht="12.75">
      <c r="A12" s="93" t="s">
        <v>224</v>
      </c>
      <c r="B12" s="94">
        <f>B11*B5</f>
        <v>0</v>
      </c>
    </row>
    <row r="13" spans="1:2" ht="12.75">
      <c r="A13" s="95" t="s">
        <v>225</v>
      </c>
      <c r="B13" s="96">
        <f>B5-B12</f>
        <v>0</v>
      </c>
    </row>
    <row r="15" ht="12.75">
      <c r="A15" s="1" t="s">
        <v>226</v>
      </c>
    </row>
    <row r="16" ht="12.75">
      <c r="A16" s="82" t="s">
        <v>198</v>
      </c>
    </row>
    <row r="17" ht="12.75">
      <c r="A17" s="1" t="s">
        <v>227</v>
      </c>
    </row>
    <row r="19" ht="12.75">
      <c r="A19" s="1" t="s">
        <v>228</v>
      </c>
    </row>
    <row r="21" ht="12.75">
      <c r="A21" s="81" t="s">
        <v>229</v>
      </c>
    </row>
    <row r="22" ht="12.75">
      <c r="A22" s="1" t="s">
        <v>230</v>
      </c>
    </row>
    <row r="23" ht="12.75">
      <c r="A23" s="1" t="s">
        <v>231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232</v>
      </c>
    </row>
    <row r="5" ht="12.75">
      <c r="A5" s="97" t="s">
        <v>233</v>
      </c>
    </row>
    <row r="7" spans="1:2" ht="12.75">
      <c r="A7" s="83" t="s">
        <v>234</v>
      </c>
      <c r="B7" s="83"/>
    </row>
    <row r="8" spans="1:2" ht="12.75">
      <c r="A8" s="84" t="s">
        <v>217</v>
      </c>
      <c r="B8" s="98"/>
    </row>
    <row r="9" spans="1:3" ht="12.75">
      <c r="A9" s="99" t="s">
        <v>218</v>
      </c>
      <c r="B9" s="99"/>
      <c r="C9" s="86" t="s">
        <v>219</v>
      </c>
    </row>
    <row r="10" spans="1:3" ht="12.75">
      <c r="A10" s="100" t="s">
        <v>235</v>
      </c>
      <c r="B10" s="100"/>
      <c r="C10" s="89" t="s">
        <v>219</v>
      </c>
    </row>
    <row r="11" spans="1:3" ht="12.75">
      <c r="A11" s="88" t="s">
        <v>236</v>
      </c>
      <c r="B11" s="88"/>
      <c r="C11" s="90" t="s">
        <v>219</v>
      </c>
    </row>
    <row r="12" spans="1:2" ht="12.75">
      <c r="A12" s="84" t="s">
        <v>222</v>
      </c>
      <c r="B12" s="101"/>
    </row>
    <row r="13" spans="1:2" ht="12.75">
      <c r="A13" s="87" t="s">
        <v>237</v>
      </c>
      <c r="B13" s="92">
        <f>B9*(B10*B11)</f>
        <v>0</v>
      </c>
    </row>
    <row r="14" spans="1:2" ht="12.75">
      <c r="A14" s="93" t="s">
        <v>238</v>
      </c>
      <c r="B14" s="94">
        <f>B13*B7</f>
        <v>0</v>
      </c>
    </row>
    <row r="15" spans="1:2" ht="12.75">
      <c r="A15" s="95" t="s">
        <v>239</v>
      </c>
      <c r="B15" s="102">
        <f>B7-B14</f>
        <v>0</v>
      </c>
    </row>
    <row r="17" ht="12.75">
      <c r="A17" s="1" t="s">
        <v>226</v>
      </c>
    </row>
    <row r="18" ht="12.75">
      <c r="A18" s="82" t="s">
        <v>198</v>
      </c>
    </row>
    <row r="19" ht="12.75">
      <c r="A19" s="1" t="s">
        <v>215</v>
      </c>
    </row>
    <row r="21" ht="12.75">
      <c r="A21" s="1" t="s">
        <v>240</v>
      </c>
    </row>
    <row r="23" ht="12.75">
      <c r="A23" s="81" t="s">
        <v>241</v>
      </c>
    </row>
    <row r="24" ht="12.75">
      <c r="A24" s="81" t="s">
        <v>242</v>
      </c>
    </row>
    <row r="25" ht="12.75">
      <c r="A25" s="81" t="s">
        <v>243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244</v>
      </c>
    </row>
    <row r="4" s="2" customFormat="1" ht="12.75">
      <c r="A4" s="77"/>
    </row>
    <row r="5" spans="1:3" ht="12.75">
      <c r="A5" s="103" t="s">
        <v>245</v>
      </c>
      <c r="B5" s="104"/>
      <c r="C5" s="104"/>
    </row>
    <row r="6" spans="1:3" ht="12.75">
      <c r="A6" s="103" t="s">
        <v>246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247</v>
      </c>
      <c r="B8" s="106"/>
      <c r="C8" s="107" t="s">
        <v>248</v>
      </c>
    </row>
    <row r="9" spans="1:3" ht="12.75">
      <c r="A9" s="108" t="s">
        <v>249</v>
      </c>
      <c r="B9" s="109"/>
      <c r="C9" s="110"/>
    </row>
    <row r="10" spans="1:3" ht="12.75">
      <c r="A10" s="111" t="s">
        <v>250</v>
      </c>
      <c r="B10" s="112">
        <v>0.72</v>
      </c>
      <c r="C10" s="89" t="s">
        <v>251</v>
      </c>
    </row>
    <row r="11" spans="1:3" ht="12.75">
      <c r="A11" s="89" t="s">
        <v>252</v>
      </c>
      <c r="B11" s="89"/>
      <c r="C11" s="89" t="s">
        <v>219</v>
      </c>
    </row>
    <row r="12" spans="1:3" ht="12.75">
      <c r="A12" s="89" t="s">
        <v>253</v>
      </c>
      <c r="B12" s="112">
        <f>B11*B10</f>
        <v>0</v>
      </c>
      <c r="C12" s="111" t="s">
        <v>254</v>
      </c>
    </row>
    <row r="13" spans="1:3" ht="12.75">
      <c r="A13" s="89" t="s">
        <v>255</v>
      </c>
      <c r="B13" s="113">
        <f>B12*B9</f>
        <v>0</v>
      </c>
      <c r="C13" s="111" t="s">
        <v>256</v>
      </c>
    </row>
    <row r="14" spans="1:3" ht="12.75">
      <c r="A14" s="90" t="s">
        <v>257</v>
      </c>
      <c r="B14" s="114">
        <v>0.9</v>
      </c>
      <c r="C14" s="115" t="s">
        <v>258</v>
      </c>
    </row>
    <row r="15" spans="1:3" ht="24" customHeight="1">
      <c r="A15" s="108" t="s">
        <v>259</v>
      </c>
      <c r="B15" s="116">
        <f>B9-((B10*B11)*B9)</f>
        <v>0</v>
      </c>
      <c r="C15" s="117" t="s">
        <v>260</v>
      </c>
    </row>
    <row r="16" spans="1:3" ht="12.75">
      <c r="A16" s="89" t="s">
        <v>261</v>
      </c>
      <c r="B16" s="118" t="e">
        <f>1-(B15/B9)</f>
        <v>#DIV/0!</v>
      </c>
      <c r="C16" s="95" t="s">
        <v>262</v>
      </c>
    </row>
    <row r="17" spans="1:3" ht="12.75">
      <c r="A17" s="90" t="s">
        <v>263</v>
      </c>
      <c r="B17" s="119">
        <f>B9-B15</f>
        <v>0</v>
      </c>
      <c r="C17" s="105" t="s">
        <v>264</v>
      </c>
    </row>
    <row r="18" spans="1:3" ht="12.75">
      <c r="A18" s="120" t="s">
        <v>265</v>
      </c>
      <c r="B18" s="121">
        <f>IF((B15&gt;B14),B15,B14)</f>
        <v>0.9</v>
      </c>
      <c r="C18" s="95" t="s">
        <v>266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267</v>
      </c>
      <c r="B21" s="2"/>
      <c r="C21" s="125"/>
    </row>
    <row r="22" spans="1:3" ht="12.75">
      <c r="A22" s="126" t="s">
        <v>268</v>
      </c>
      <c r="B22" s="2"/>
      <c r="C22" s="125"/>
    </row>
    <row r="23" spans="1:3" ht="12.75">
      <c r="A23" s="124" t="s">
        <v>269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270</v>
      </c>
      <c r="B25" s="83"/>
      <c r="C25" s="81" t="s">
        <v>271</v>
      </c>
    </row>
    <row r="26" spans="1:3" ht="12.75">
      <c r="A26" s="84" t="s">
        <v>217</v>
      </c>
      <c r="B26" s="85"/>
      <c r="C26" s="81"/>
    </row>
    <row r="27" spans="1:3" ht="12.75">
      <c r="A27" s="86" t="s">
        <v>218</v>
      </c>
      <c r="B27" s="86"/>
      <c r="C27" s="127" t="s">
        <v>219</v>
      </c>
    </row>
    <row r="28" spans="1:3" ht="12.75">
      <c r="A28" s="100" t="s">
        <v>272</v>
      </c>
      <c r="B28" s="89"/>
      <c r="C28" s="127" t="s">
        <v>219</v>
      </c>
    </row>
    <row r="29" spans="1:3" ht="12.75">
      <c r="A29" s="88" t="s">
        <v>236</v>
      </c>
      <c r="B29" s="90"/>
      <c r="C29" s="128" t="s">
        <v>219</v>
      </c>
    </row>
    <row r="30" spans="1:3" ht="12.75">
      <c r="A30" s="84" t="s">
        <v>222</v>
      </c>
      <c r="B30" s="85"/>
      <c r="C30" s="81"/>
    </row>
    <row r="31" spans="1:3" ht="12.75">
      <c r="A31" s="87" t="s">
        <v>273</v>
      </c>
      <c r="B31" s="92">
        <f>B27*(B28*B29)</f>
        <v>0</v>
      </c>
      <c r="C31" s="81"/>
    </row>
    <row r="32" spans="1:3" ht="12.75">
      <c r="A32" s="93" t="s">
        <v>274</v>
      </c>
      <c r="B32" s="94">
        <f>B31*B25</f>
        <v>0</v>
      </c>
      <c r="C32" s="81"/>
    </row>
    <row r="33" spans="1:3" ht="12.75">
      <c r="A33" s="83" t="s">
        <v>275</v>
      </c>
      <c r="B33" s="102">
        <f>B25-B32</f>
        <v>0</v>
      </c>
      <c r="C33" s="1"/>
    </row>
    <row r="34" spans="1:3" ht="12.75">
      <c r="A34" s="1" t="s">
        <v>276</v>
      </c>
      <c r="B34" s="1"/>
      <c r="C34" s="1"/>
    </row>
    <row r="35" spans="1:3" ht="12.75">
      <c r="A35" s="82" t="s">
        <v>198</v>
      </c>
      <c r="B35" s="1"/>
      <c r="C35" s="1"/>
    </row>
    <row r="36" ht="12.75">
      <c r="A36" s="129" t="s">
        <v>277</v>
      </c>
    </row>
    <row r="37" spans="1:3" ht="12.75" customHeight="1">
      <c r="A37" s="81" t="s">
        <v>241</v>
      </c>
      <c r="B37" s="81"/>
      <c r="C37" s="81"/>
    </row>
    <row r="38" ht="12.75">
      <c r="A38" s="81" t="s">
        <v>278</v>
      </c>
    </row>
    <row r="39" ht="12.75">
      <c r="A39" s="81" t="s">
        <v>279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280</v>
      </c>
      <c r="B5" s="130"/>
      <c r="C5" s="1"/>
    </row>
    <row r="6" spans="1:3" ht="12.75">
      <c r="A6" s="131" t="s">
        <v>281</v>
      </c>
      <c r="B6" s="132"/>
      <c r="C6" s="1"/>
    </row>
    <row r="7" spans="1:3" ht="12.75">
      <c r="A7" s="84" t="s">
        <v>217</v>
      </c>
      <c r="B7" s="98"/>
      <c r="C7" s="1"/>
    </row>
    <row r="8" spans="1:3" ht="12.75">
      <c r="A8" s="89" t="s">
        <v>282</v>
      </c>
      <c r="B8" s="83"/>
      <c r="C8" s="133" t="s">
        <v>219</v>
      </c>
    </row>
    <row r="9" spans="1:3" ht="12.75">
      <c r="A9" s="90" t="s">
        <v>283</v>
      </c>
      <c r="B9" s="83"/>
      <c r="C9" s="133" t="s">
        <v>219</v>
      </c>
    </row>
    <row r="10" spans="1:3" ht="12.75">
      <c r="A10" s="84" t="s">
        <v>222</v>
      </c>
      <c r="B10" s="85"/>
      <c r="C10" s="1"/>
    </row>
    <row r="11" spans="1:3" ht="12.75">
      <c r="A11" s="134" t="s">
        <v>284</v>
      </c>
      <c r="B11" s="135">
        <f>B8*B9</f>
        <v>0</v>
      </c>
      <c r="C11" s="1"/>
    </row>
    <row r="12" spans="1:3" ht="12.75">
      <c r="A12" s="95" t="s">
        <v>285</v>
      </c>
      <c r="B12" s="136">
        <f>B5-(B11*B5)</f>
        <v>0</v>
      </c>
      <c r="C12" s="1"/>
    </row>
    <row r="13" spans="1:3" ht="12.75">
      <c r="A13" s="95" t="s">
        <v>286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287</v>
      </c>
      <c r="B15" s="1"/>
      <c r="C15" s="1"/>
    </row>
    <row r="17" ht="12.75">
      <c r="A17" s="137" t="s">
        <v>288</v>
      </c>
    </row>
    <row r="18" ht="12.75">
      <c r="A18" s="138" t="s">
        <v>289</v>
      </c>
    </row>
    <row r="19" ht="12.75">
      <c r="A19" s="138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