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<sst xmlns="http://schemas.openxmlformats.org/spreadsheetml/2006/main" count="905" uniqueCount="520">
  <si>
    <t>PHG Needs Assessment Calculator</t>
  </si>
  <si>
    <t>Bahrain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</si>
  <si>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</si>
  <si>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</si>
  <si>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</si>
  <si>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</si>
  <si>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</si>
  <si>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</si>
  <si>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</si>
  <si>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</si>
  <si>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</si>
  <si>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</si>
  <si>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</si>
  <si>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</si>
  <si>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</si>
  <si>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</si>
  <si>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</si>
  <si>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</si>
  <si>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</si>
  <si>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</si>
  <si>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</si>
  <si>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</si>
  <si>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</si>
  <si>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</si>
  <si>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</si>
  <si>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</si>
  <si>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</si>
  <si>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</si>
  <si>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</si>
  <si>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</si>
  <si>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</si>
  <si>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</si>
  <si>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</si>
  <si>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</si>
  <si>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</si>
  <si>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</si>
  <si>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</si>
  <si>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</si>
  <si>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</si>
  <si>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</si>
  <si>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</si>
  <si>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</si>
  <si>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</si>
  <si>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</si>
  <si>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</si>
  <si>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</si>
  <si>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</si>
  <si>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</si>
  <si>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</si>
  <si>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</si>
  <si>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</si>
  <si>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</si>
  <si>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</si>
  <si>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</si>
  <si>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</si>
  <si>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</si>
  <si>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</si>
  <si>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</si>
  <si>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</si>
  <si>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</si>
  <si>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</si>
  <si>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</si>
  <si>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</si>
  <si>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</si>
  <si>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</si>
  <si>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</si>
  <si>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</si>
  <si>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</si>
  <si>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</si>
  <si>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</si>
  <si>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</si>
  <si>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</si>
  <si>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</si>
  <si>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</si>
  <si>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</si>
  <si>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</si>
  <si>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</si>
  <si>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</si>
  <si>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</si>
  <si>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</si>
  <si>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</si>
  <si>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</si>
  <si>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</si>
  <si>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</si>
  <si>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</si>
  <si>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</si>
  <si>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</si>
  <si>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</si>
  <si>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</si>
  <si>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</si>
  <si>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</si>
  <si>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</si>
  <si>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</si>
  <si>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</si>
  <si>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</si>
  <si>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</si>
  <si>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</si>
  <si>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</si>
  <si>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</si>
  <si>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</si>
  <si>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</si>
  <si>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</si>
  <si>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</si>
  <si>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</si>
  <si>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</si>
  <si>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</si>
  <si>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</si>
  <si>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</si>
  <si>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</si>
  <si>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</si>
  <si>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</si>
  <si>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</si>
  <si>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</si>
  <si>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</si>
  <si>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</si>
  <si>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</si>
  <si>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</si>
  <si>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</si>
  <si>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</si>
  <si>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</si>
  <si>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</si>
  <si>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</si>
  <si>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</si>
  <si>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</si>
  <si>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</si>
  <si>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</si>
  <si>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</si>
  <si>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</si>
  <si>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</si>
  <si>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</si>
  <si>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</si>
  <si>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</si>
  <si>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</si>
  <si>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</si>
  <si>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</si>
  <si>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</si>
  <si>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</si>
  <si>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</si>
  <si>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</si>
  <si>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</si>
  <si>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</si>
  <si>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</si>
  <si>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</si>
  <si>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</si>
  <si>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</si>
  <si>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</si>
  <si>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</si>
  <si>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</si>
  <si>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</si>
  <si>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</si>
  <si>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</si>
  <si>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</si>
  <si>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</si>
  <si>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</si>
  <si>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</si>
  <si>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</si>
  <si>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</si>
  <si>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</si>
  <si>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</si>
  <si>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</si>
  <si>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</si>
  <si>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</si>
  <si>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</si>
  <si>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</si>
  <si>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</si>
  <si>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10 000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</si>
  <si>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</si>
  <si>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</si>
  <si>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</si>
  <si>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</si>
  <si>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</si>
  <si>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</si>
  <si>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</si>
  <si>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</si>
  <si>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</si>
  <si>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</si>
  <si>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</si>
  <si>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</si>
  <si>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</si>
  <si>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</si>
  <si>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</si>
  <si>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</si>
  <si>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</si>
  <si>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</si>
  <si>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</si>
  <si>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</si>
  <si>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</si>
  <si>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</si>
  <si>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</si>
  <si>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</si>
  <si>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</si>
  <si>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</si>
  <si>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</si>
  <si>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</si>
  <si>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</si>
  <si>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</si>
  <si>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</si>
  <si>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</si>
  <si>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</si>
  <si>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</si>
  <si>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</si>
  <si>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</si>
  <si>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</si>
  <si>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0.45</t>
  </si>
  <si>
    <t>Stillbirth prevalence (SB)</t>
  </si>
  <si>
    <t>0.01</t>
  </si>
  <si>
    <t>Total birth prevalence (LB+SB)</t>
  </si>
  <si>
    <t>0.46</t>
  </si>
  <si>
    <t>All age groups</t>
  </si>
  <si>
    <t>&lt;1 year olds</t>
  </si>
  <si>
    <t>1-4 year olds</t>
  </si>
  <si>
    <t>5-14 year olds</t>
  </si>
  <si>
    <t>15-44 year olds</t>
  </si>
  <si>
    <t>45+ year olds</t>
  </si>
  <si>
    <t>Number of cases by age group</t>
  </si>
  <si>
    <t>Annual live births</t>
  </si>
  <si>
    <t>9</t>
  </si>
  <si>
    <t>No. of cases by level of impairment</t>
  </si>
  <si>
    <t>No or minor disability*</t>
  </si>
  <si>
    <t>Moderate disability**</t>
  </si>
  <si>
    <t>Severe disability***</t>
  </si>
  <si>
    <t>Mortality and morbidity</t>
  </si>
  <si>
    <t xml:space="preserve">Mean life expectancy (yrs) </t>
  </si>
  <si>
    <t>69.2</t>
  </si>
  <si>
    <t>No. deaths &lt; 1yr</t>
  </si>
  <si>
    <t>0</t>
  </si>
  <si>
    <t>No. deaths 1-4 yrs</t>
  </si>
  <si>
    <t>No. deaths &lt; 5 yrs</t>
  </si>
  <si>
    <t>Infant mortality / 1000 LB</t>
  </si>
  <si>
    <t>0.00</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</si>
  <si>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</si>
  <si>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</si>
  <si>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</si>
  <si>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</si>
  <si>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</si>
  <si>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</si>
  <si>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</si>
  <si>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</si>
  <si>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</si>
  <si>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(North Africa / Middle East)</t>
  </si>
  <si>
    <t>0.52</t>
  </si>
  <si>
    <t>0.89</t>
  </si>
  <si>
    <t>0.90</t>
  </si>
  <si>
    <t>Number of cases by age-group</t>
  </si>
  <si>
    <t>4,922</t>
  </si>
  <si>
    <t>119,796</t>
  </si>
  <si>
    <t>No. cases by level of impairment</t>
  </si>
  <si>
    <t>No or minimum disability*</t>
  </si>
  <si>
    <t>27.3</t>
  </si>
  <si>
    <t>28.60</t>
  </si>
  <si>
    <t>2,052</t>
  </si>
  <si>
    <t>36,310</t>
  </si>
  <si>
    <t>506</t>
  </si>
  <si>
    <t>8,789</t>
  </si>
  <si>
    <t>2,558</t>
  </si>
  <si>
    <t>45,099</t>
  </si>
  <si>
    <t>0.42</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</si>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</sst>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316</v>
      </c>
      <c r="B5" s="158"/>
      <c r="C5" s="158"/>
      <c r="D5" s="158"/>
      <c r="E5" s="112"/>
    </row>
    <row r="6" ht="12.75">
      <c r="A6" s="159"/>
    </row>
    <row r="7" spans="1:4" ht="12.75">
      <c r="A7" s="110" t="s">
        <v>317</v>
      </c>
      <c r="B7" s="160" t="s">
        <v>276</v>
      </c>
      <c r="C7" s="110" t="s">
        <v>267</v>
      </c>
      <c r="D7" s="160" t="s">
        <v>318</v>
      </c>
    </row>
    <row r="8" spans="1:4" ht="12.75">
      <c r="A8" s="161" t="s">
        <v>319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317</v>
      </c>
      <c r="B13" s="160" t="s">
        <v>320</v>
      </c>
      <c r="C13" s="110" t="s">
        <v>273</v>
      </c>
      <c r="D13" s="160" t="s">
        <v>318</v>
      </c>
    </row>
    <row r="14" spans="1:4" ht="12.75">
      <c r="A14" s="161" t="s">
        <v>319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321</v>
      </c>
      <c r="B5" s="110" t="s">
        <v>260</v>
      </c>
      <c r="C5" s="110" t="s">
        <v>63</v>
      </c>
      <c r="D5" s="110" t="s">
        <v>261</v>
      </c>
      <c r="E5" s="110" t="s">
        <v>262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322</v>
      </c>
      <c r="B10" s="165"/>
      <c r="C10" s="165"/>
      <c r="D10" s="165"/>
      <c r="E10" s="137"/>
      <c r="G10" s="137"/>
    </row>
    <row r="11" spans="1:7" ht="27" customHeight="1">
      <c r="A11" s="165" t="s">
        <v>264</v>
      </c>
      <c r="B11" s="165"/>
      <c r="C11" s="165"/>
      <c r="D11" s="165"/>
      <c r="E11" s="137"/>
      <c r="G11" s="137"/>
    </row>
    <row r="12" spans="1:7" ht="12.75">
      <c r="A12" s="137"/>
      <c r="B12" s="137"/>
      <c r="C12" s="137"/>
      <c r="D12" s="137"/>
      <c r="E12" s="137"/>
      <c r="G12" s="137"/>
    </row>
    <row r="13" spans="1:7" ht="12.75">
      <c r="A13" s="160" t="s">
        <v>323</v>
      </c>
      <c r="B13" s="110" t="s">
        <v>324</v>
      </c>
      <c r="C13" s="110" t="s">
        <v>325</v>
      </c>
      <c r="D13" s="160" t="s">
        <v>268</v>
      </c>
      <c r="E13" s="137"/>
      <c r="G13" s="137"/>
    </row>
    <row r="14" spans="1:7" ht="12.75">
      <c r="A14" s="166" t="s">
        <v>326</v>
      </c>
      <c r="B14" s="166"/>
      <c r="C14" s="166"/>
      <c r="D14" s="166"/>
      <c r="E14" s="137"/>
      <c r="G14" s="137"/>
    </row>
    <row r="15" spans="1:7" ht="12.75">
      <c r="A15" s="154" t="s">
        <v>327</v>
      </c>
      <c r="B15" s="166"/>
      <c r="C15" s="166"/>
      <c r="D15" s="166"/>
      <c r="E15" s="137"/>
      <c r="G15" s="137"/>
    </row>
    <row r="16" spans="1:7" ht="12.75">
      <c r="A16" s="154" t="s">
        <v>328</v>
      </c>
      <c r="B16" s="166"/>
      <c r="C16" s="166"/>
      <c r="D16" s="166"/>
      <c r="E16" s="137"/>
      <c r="G16" s="137"/>
    </row>
    <row r="17" spans="1:7" ht="12.75">
      <c r="A17" s="154" t="s">
        <v>329</v>
      </c>
      <c r="B17" s="166"/>
      <c r="C17" s="166"/>
      <c r="D17" s="166"/>
      <c r="E17" s="137"/>
      <c r="G17" s="137"/>
    </row>
    <row r="18" spans="1:7" ht="12.75">
      <c r="A18" s="166" t="s">
        <v>330</v>
      </c>
      <c r="B18" s="166"/>
      <c r="C18" s="166"/>
      <c r="D18" s="166"/>
      <c r="E18" s="137"/>
      <c r="G18" s="137"/>
    </row>
    <row r="19" spans="1:7" ht="12.75">
      <c r="A19" s="154" t="s">
        <v>327</v>
      </c>
      <c r="B19" s="166"/>
      <c r="C19" s="166"/>
      <c r="D19" s="166"/>
      <c r="E19" s="137"/>
      <c r="G19" s="137"/>
    </row>
    <row r="20" spans="1:7" ht="12.75">
      <c r="A20" s="154" t="s">
        <v>328</v>
      </c>
      <c r="B20" s="166"/>
      <c r="C20" s="166"/>
      <c r="D20" s="166"/>
      <c r="E20" s="137"/>
      <c r="G20" s="137"/>
    </row>
    <row r="21" spans="1:7" ht="12.75">
      <c r="A21" s="154" t="s">
        <v>329</v>
      </c>
      <c r="B21" s="166"/>
      <c r="C21" s="166"/>
      <c r="D21" s="166"/>
      <c r="E21" s="137"/>
      <c r="G21" s="137"/>
    </row>
    <row r="22" spans="1:7" ht="12.75">
      <c r="A22" s="166" t="s">
        <v>331</v>
      </c>
      <c r="B22" s="166"/>
      <c r="C22" s="166"/>
      <c r="D22" s="166"/>
      <c r="E22" s="137"/>
      <c r="G22" s="137"/>
    </row>
    <row r="23" spans="1:7" ht="12.75">
      <c r="A23" s="154" t="s">
        <v>327</v>
      </c>
      <c r="B23" s="166"/>
      <c r="C23" s="166"/>
      <c r="D23" s="166"/>
      <c r="E23" s="137"/>
      <c r="G23" s="137"/>
    </row>
    <row r="24" spans="1:7" ht="12.75">
      <c r="A24" s="154" t="s">
        <v>328</v>
      </c>
      <c r="B24" s="166"/>
      <c r="C24" s="166"/>
      <c r="D24" s="166"/>
      <c r="E24" s="137"/>
      <c r="G24" s="137"/>
    </row>
    <row r="25" spans="1:7" ht="12.75">
      <c r="A25" s="154" t="s">
        <v>329</v>
      </c>
      <c r="B25" s="166"/>
      <c r="C25" s="166"/>
      <c r="D25" s="166"/>
      <c r="E25" s="137"/>
      <c r="G25" s="137"/>
    </row>
    <row r="26" spans="1:7" ht="12.75">
      <c r="A26" s="166" t="s">
        <v>332</v>
      </c>
      <c r="B26" s="166"/>
      <c r="C26" s="166"/>
      <c r="D26" s="166"/>
      <c r="E26" s="137"/>
      <c r="G26" s="137"/>
    </row>
    <row r="27" spans="1:7" ht="12.75">
      <c r="A27" s="154" t="s">
        <v>327</v>
      </c>
      <c r="B27" s="166"/>
      <c r="C27" s="166"/>
      <c r="D27" s="166"/>
      <c r="E27" s="137"/>
      <c r="G27" s="137"/>
    </row>
    <row r="28" spans="1:7" ht="12.75">
      <c r="A28" s="154" t="s">
        <v>328</v>
      </c>
      <c r="B28" s="166"/>
      <c r="C28" s="166"/>
      <c r="D28" s="166"/>
      <c r="E28" s="137"/>
      <c r="G28" s="137"/>
    </row>
    <row r="29" spans="1:7" ht="12.75">
      <c r="A29" s="154" t="s">
        <v>329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333</v>
      </c>
      <c r="B5" s="167"/>
    </row>
    <row r="6" spans="1:2" ht="12.75">
      <c r="A6" s="111" t="s">
        <v>334</v>
      </c>
      <c r="B6" s="161"/>
    </row>
    <row r="7" spans="1:2" ht="12.75">
      <c r="A7" s="168" t="s">
        <v>335</v>
      </c>
      <c r="B7" s="169"/>
    </row>
    <row r="8" spans="1:2" ht="12.75">
      <c r="A8" s="170" t="s">
        <v>336</v>
      </c>
      <c r="B8" s="171"/>
    </row>
    <row r="9" spans="1:2" ht="12.75">
      <c r="A9" s="170" t="s">
        <v>337</v>
      </c>
      <c r="B9" s="171"/>
    </row>
    <row r="10" spans="1:2" ht="12.75">
      <c r="A10" s="170" t="s">
        <v>338</v>
      </c>
      <c r="B10" s="171"/>
    </row>
    <row r="11" spans="1:2" ht="12.75">
      <c r="A11" s="170" t="s">
        <v>339</v>
      </c>
      <c r="B11" s="171"/>
    </row>
    <row r="12" spans="1:2" ht="12.75">
      <c r="A12" s="170" t="s">
        <v>340</v>
      </c>
      <c r="B12" s="172" t="e">
        <f>B9/(B8/1000)</f>
        <v>#DIV/0!</v>
      </c>
    </row>
    <row r="13" spans="1:2" ht="12.75">
      <c r="A13" s="170" t="s">
        <v>341</v>
      </c>
      <c r="B13" s="172" t="e">
        <f>B10/(B8/1000)</f>
        <v>#DIV/0!</v>
      </c>
    </row>
    <row r="14" spans="1:2" ht="12.75">
      <c r="A14" s="170" t="s">
        <v>342</v>
      </c>
      <c r="B14" s="172" t="e">
        <f>B11/(B8/1000)</f>
        <v>#DIV/0!</v>
      </c>
    </row>
    <row r="15" spans="1:3" ht="12.75">
      <c r="A15" s="112"/>
      <c r="B15" s="173"/>
      <c r="C15" s="137"/>
    </row>
    <row r="16" spans="1:2" ht="12.75" customHeight="1">
      <c r="A16" s="174" t="s">
        <v>343</v>
      </c>
      <c r="B16" s="174"/>
    </row>
    <row r="17" spans="1:3" ht="12.75">
      <c r="A17" s="175"/>
      <c r="B17" s="175"/>
      <c r="C17" s="137"/>
    </row>
    <row r="18" spans="1:3" ht="17.25" customHeight="1">
      <c r="A18" s="123" t="s">
        <v>344</v>
      </c>
      <c r="B18" s="129"/>
      <c r="C18" s="176" t="s">
        <v>295</v>
      </c>
    </row>
    <row r="19" spans="1:3" ht="17.25" customHeight="1">
      <c r="A19" s="111" t="s">
        <v>345</v>
      </c>
      <c r="B19" s="129"/>
      <c r="C19" s="177" t="s">
        <v>295</v>
      </c>
    </row>
    <row r="20" spans="1:2" ht="12.75">
      <c r="A20" s="111" t="s">
        <v>346</v>
      </c>
      <c r="B20" s="172">
        <f>B19*B18</f>
        <v>0</v>
      </c>
    </row>
    <row r="21" spans="1:2" ht="12.75">
      <c r="A21" s="121" t="s">
        <v>347</v>
      </c>
      <c r="B21" s="178"/>
    </row>
    <row r="22" spans="1:2" ht="12.75">
      <c r="A22" s="111" t="s">
        <v>348</v>
      </c>
      <c r="B22" s="179" t="e">
        <f>B8/B19</f>
        <v>#DIV/0!</v>
      </c>
    </row>
    <row r="23" spans="1:2" ht="19.5" customHeight="1">
      <c r="A23" s="111" t="s">
        <v>349</v>
      </c>
      <c r="B23" s="179" t="e">
        <f>B9/B20</f>
        <v>#DIV/0!</v>
      </c>
    </row>
    <row r="24" spans="1:2" ht="12.75">
      <c r="A24" s="111" t="s">
        <v>350</v>
      </c>
      <c r="B24" s="179" t="e">
        <f>B10/B20</f>
        <v>#DIV/0!</v>
      </c>
    </row>
    <row r="25" spans="1:2" ht="12.75">
      <c r="A25" s="111" t="s">
        <v>351</v>
      </c>
      <c r="B25" s="179" t="e">
        <f>B11/B20</f>
        <v>#DIV/0!</v>
      </c>
    </row>
    <row r="26" spans="1:2" ht="12.75">
      <c r="A26" s="111" t="s">
        <v>352</v>
      </c>
      <c r="B26" s="179" t="e">
        <f>B23/(B22/1000)</f>
        <v>#DIV/0!</v>
      </c>
    </row>
    <row r="27" spans="1:2" ht="12.75">
      <c r="A27" s="111" t="s">
        <v>353</v>
      </c>
      <c r="B27" s="179" t="e">
        <f>B24/(B22/1000)</f>
        <v>#DIV/0!</v>
      </c>
    </row>
    <row r="28" spans="1:2" ht="12.75">
      <c r="A28" s="111"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321</v>
      </c>
      <c r="B5" s="110" t="s">
        <v>260</v>
      </c>
      <c r="C5" s="110" t="s">
        <v>63</v>
      </c>
      <c r="D5" s="110" t="s">
        <v>355</v>
      </c>
      <c r="E5" s="124" t="s">
        <v>262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356</v>
      </c>
      <c r="B10" s="182"/>
      <c r="C10" s="182"/>
      <c r="D10" s="182"/>
      <c r="E10" s="182"/>
      <c r="F10" s="112"/>
      <c r="G10" s="112"/>
      <c r="H10" s="112"/>
      <c r="I10" s="112"/>
    </row>
    <row r="11" spans="1:9" ht="26.25" customHeight="1">
      <c r="A11" s="158" t="s">
        <v>264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357</v>
      </c>
      <c r="C13" s="121"/>
      <c r="D13" s="121" t="s">
        <v>358</v>
      </c>
      <c r="E13" s="121"/>
      <c r="F13" s="121" t="s">
        <v>359</v>
      </c>
      <c r="G13" s="121"/>
    </row>
    <row r="14" spans="1:7" ht="12.75">
      <c r="A14" s="89" t="s">
        <v>265</v>
      </c>
      <c r="B14" s="110" t="s">
        <v>360</v>
      </c>
      <c r="C14" s="110" t="s">
        <v>361</v>
      </c>
      <c r="D14" s="110" t="s">
        <v>360</v>
      </c>
      <c r="E14" s="110" t="s">
        <v>361</v>
      </c>
      <c r="F14" s="110" t="s">
        <v>360</v>
      </c>
      <c r="G14" s="110" t="s">
        <v>361</v>
      </c>
    </row>
    <row r="15" spans="1:7" ht="12.75">
      <c r="A15" s="154" t="s">
        <v>269</v>
      </c>
      <c r="B15" s="121"/>
      <c r="C15" s="121"/>
      <c r="D15" s="121"/>
      <c r="E15" s="121"/>
      <c r="F15" s="121"/>
      <c r="G15" s="121"/>
    </row>
    <row r="16" spans="1:7" ht="12.75">
      <c r="A16" s="154" t="s">
        <v>270</v>
      </c>
      <c r="B16" s="121"/>
      <c r="C16" s="121"/>
      <c r="D16" s="121"/>
      <c r="E16" s="121"/>
      <c r="F16" s="121"/>
      <c r="G16" s="121"/>
    </row>
    <row r="17" spans="1:7" ht="12.75">
      <c r="A17" s="154" t="s">
        <v>271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310</v>
      </c>
      <c r="B5" s="187" t="s">
        <v>61</v>
      </c>
      <c r="C5" s="187" t="s">
        <v>197</v>
      </c>
      <c r="D5" s="90" t="s">
        <v>198</v>
      </c>
      <c r="E5" s="187" t="s">
        <v>62</v>
      </c>
      <c r="F5" s="187" t="s">
        <v>197</v>
      </c>
      <c r="G5" s="187" t="s">
        <v>199</v>
      </c>
      <c r="J5" s="84"/>
    </row>
    <row r="6" spans="1:10" ht="12.75" customHeight="1">
      <c r="A6" s="188" t="s">
        <v>362</v>
      </c>
      <c r="B6" s="189"/>
      <c r="C6" s="189"/>
      <c r="D6" s="190">
        <f>'OFC-E1.1'!D6</f>
        <v>0</v>
      </c>
      <c r="E6" s="189"/>
      <c r="F6" s="189"/>
      <c r="G6" s="191"/>
      <c r="J6" s="84"/>
    </row>
    <row r="7" spans="1:10" ht="12.75">
      <c r="A7" s="192" t="s">
        <v>363</v>
      </c>
      <c r="B7" s="192"/>
      <c r="C7" s="193"/>
      <c r="D7" s="194"/>
      <c r="E7" s="192"/>
      <c r="F7" s="193"/>
      <c r="G7" s="195"/>
      <c r="J7" s="84"/>
    </row>
    <row r="8" spans="1:10" ht="12.75">
      <c r="A8" s="196" t="s">
        <v>364</v>
      </c>
      <c r="B8" s="196"/>
      <c r="C8" s="197"/>
      <c r="D8" s="194" t="s">
        <v>365</v>
      </c>
      <c r="E8" s="196"/>
      <c r="F8" s="197"/>
      <c r="G8" s="195"/>
      <c r="J8" s="84"/>
    </row>
    <row r="9" spans="1:7" ht="12.75">
      <c r="A9" s="198" t="s">
        <v>366</v>
      </c>
      <c r="B9" s="198"/>
      <c r="C9" s="199"/>
      <c r="D9" s="200" t="s">
        <v>225</v>
      </c>
      <c r="E9" s="198"/>
      <c r="F9" s="199"/>
      <c r="G9" s="195"/>
    </row>
    <row r="10" spans="1:7" ht="12.75">
      <c r="A10" s="198" t="s">
        <v>367</v>
      </c>
      <c r="B10" s="198"/>
      <c r="C10" s="199"/>
      <c r="D10" s="200" t="s">
        <v>229</v>
      </c>
      <c r="E10" s="198"/>
      <c r="F10" s="199"/>
      <c r="G10" s="195"/>
    </row>
    <row r="11" spans="1:7" ht="12.75">
      <c r="A11" s="198" t="s">
        <v>368</v>
      </c>
      <c r="B11" s="198"/>
      <c r="C11" s="199"/>
      <c r="D11" s="200" t="s">
        <v>225</v>
      </c>
      <c r="E11" s="198"/>
      <c r="F11" s="199"/>
      <c r="G11" s="195"/>
    </row>
    <row r="12" spans="1:7" ht="12.75">
      <c r="A12" s="198" t="s">
        <v>369</v>
      </c>
      <c r="B12" s="198"/>
      <c r="C12" s="199"/>
      <c r="D12" s="200" t="s">
        <v>229</v>
      </c>
      <c r="E12" s="198"/>
      <c r="F12" s="199"/>
      <c r="G12" s="195"/>
    </row>
    <row r="13" spans="1:7" ht="12.75">
      <c r="A13" s="198" t="s">
        <v>370</v>
      </c>
      <c r="B13" s="198"/>
      <c r="C13" s="199"/>
      <c r="D13" s="200" t="s">
        <v>225</v>
      </c>
      <c r="E13" s="198"/>
      <c r="F13" s="199"/>
      <c r="G13" s="195"/>
    </row>
    <row r="14" spans="1:7" ht="12.75">
      <c r="A14" s="198" t="s">
        <v>371</v>
      </c>
      <c r="B14" s="198"/>
      <c r="C14" s="199"/>
      <c r="D14" s="200" t="s">
        <v>229</v>
      </c>
      <c r="E14" s="198"/>
      <c r="F14" s="199"/>
      <c r="G14" s="195"/>
    </row>
    <row r="15" spans="1:10" ht="12.75">
      <c r="A15" s="198" t="s">
        <v>372</v>
      </c>
      <c r="B15" s="196"/>
      <c r="C15" s="197"/>
      <c r="D15" s="201" t="s">
        <v>223</v>
      </c>
      <c r="E15" s="196"/>
      <c r="F15" s="197"/>
      <c r="G15" s="195"/>
      <c r="J15" s="84"/>
    </row>
    <row r="16" spans="1:10" ht="12.75">
      <c r="A16" s="153" t="s">
        <v>373</v>
      </c>
      <c r="B16" s="196"/>
      <c r="C16" s="197"/>
      <c r="D16" s="191"/>
      <c r="E16" s="196"/>
      <c r="F16" s="197"/>
      <c r="G16" s="195"/>
      <c r="J16" s="84"/>
    </row>
    <row r="17" ht="12.75">
      <c r="G17" s="202"/>
    </row>
    <row r="18" spans="1:6" ht="39.75" customHeight="1">
      <c r="A18" s="157" t="s">
        <v>374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375</v>
      </c>
      <c r="B5" s="110" t="s">
        <v>376</v>
      </c>
      <c r="C5" s="110" t="s">
        <v>377</v>
      </c>
      <c r="D5" s="160" t="s">
        <v>318</v>
      </c>
    </row>
    <row r="6" spans="1:4" ht="12.75">
      <c r="A6" s="168" t="s">
        <v>378</v>
      </c>
      <c r="B6" s="110"/>
      <c r="C6" s="110"/>
      <c r="D6" s="160"/>
    </row>
    <row r="7" spans="1:4" ht="12.75">
      <c r="A7" s="161" t="s">
        <v>319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379</v>
      </c>
      <c r="B12" s="110" t="s">
        <v>376</v>
      </c>
      <c r="C12" s="110" t="s">
        <v>380</v>
      </c>
      <c r="D12" s="160" t="s">
        <v>318</v>
      </c>
    </row>
    <row r="13" spans="1:4" ht="12.75">
      <c r="A13" s="168" t="s">
        <v>378</v>
      </c>
      <c r="B13" s="110"/>
      <c r="C13" s="110"/>
      <c r="D13" s="160"/>
    </row>
    <row r="14" spans="1:4" ht="12.75">
      <c r="A14" s="161" t="s">
        <v>319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381</v>
      </c>
      <c r="B19" s="110" t="s">
        <v>376</v>
      </c>
      <c r="C19" s="110" t="s">
        <v>382</v>
      </c>
      <c r="D19" s="160" t="s">
        <v>318</v>
      </c>
    </row>
    <row r="20" spans="1:4" ht="12.75">
      <c r="A20" s="168" t="s">
        <v>378</v>
      </c>
      <c r="B20" s="110"/>
      <c r="C20" s="110"/>
      <c r="D20" s="160"/>
    </row>
    <row r="21" spans="1:4" ht="12.75">
      <c r="A21" s="161" t="s">
        <v>319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383</v>
      </c>
      <c r="B26" s="110" t="s">
        <v>376</v>
      </c>
      <c r="C26" s="110" t="s">
        <v>384</v>
      </c>
      <c r="D26" s="160" t="s">
        <v>318</v>
      </c>
    </row>
    <row r="27" spans="1:4" ht="12.75">
      <c r="A27" s="168" t="s">
        <v>378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385</v>
      </c>
      <c r="B5" s="110" t="s">
        <v>260</v>
      </c>
      <c r="C5" s="110" t="s">
        <v>261</v>
      </c>
      <c r="D5" s="110" t="s">
        <v>262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386</v>
      </c>
      <c r="B10" s="165"/>
      <c r="C10" s="165"/>
      <c r="D10" s="165"/>
      <c r="E10" s="137"/>
      <c r="F10" s="137"/>
      <c r="G10" s="137"/>
    </row>
    <row r="11" spans="1:7" ht="27.75" customHeight="1">
      <c r="A11" s="165" t="s">
        <v>264</v>
      </c>
      <c r="B11" s="165"/>
      <c r="C11" s="165"/>
      <c r="D11" s="165"/>
      <c r="E11" s="137"/>
      <c r="F11" s="137"/>
      <c r="G11" s="137"/>
    </row>
    <row r="12" spans="1:7" ht="12.75">
      <c r="A12" s="137"/>
      <c r="B12" s="137"/>
      <c r="C12" s="137"/>
      <c r="D12" s="137"/>
      <c r="E12" s="137"/>
      <c r="F12" s="137"/>
      <c r="G12" s="137"/>
    </row>
    <row r="13" spans="1:4" ht="12.75">
      <c r="A13" s="207"/>
      <c r="B13" s="187" t="s">
        <v>387</v>
      </c>
      <c r="C13" s="187" t="s">
        <v>197</v>
      </c>
      <c r="D13" s="187" t="s">
        <v>268</v>
      </c>
    </row>
    <row r="14" spans="1:4" ht="12.75">
      <c r="A14" s="208" t="s">
        <v>327</v>
      </c>
      <c r="B14" s="167"/>
      <c r="C14" s="209"/>
      <c r="D14" s="121"/>
    </row>
    <row r="15" spans="1:4" ht="12.75">
      <c r="A15" s="208" t="s">
        <v>328</v>
      </c>
      <c r="B15" s="167"/>
      <c r="C15" s="209"/>
      <c r="D15" s="121"/>
    </row>
    <row r="16" spans="1:4" ht="12.75">
      <c r="A16" s="210" t="s">
        <v>329</v>
      </c>
      <c r="B16" s="167"/>
      <c r="C16" s="209"/>
      <c r="D16" s="121"/>
    </row>
    <row r="17" ht="12.75"/>
    <row r="18" spans="1:4" ht="41.2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321</v>
      </c>
      <c r="B5" s="110" t="s">
        <v>260</v>
      </c>
      <c r="C5" s="110" t="s">
        <v>355</v>
      </c>
      <c r="D5" s="124" t="s">
        <v>262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356</v>
      </c>
      <c r="B10" s="158"/>
      <c r="C10" s="158"/>
      <c r="D10" s="158"/>
      <c r="E10" s="112"/>
      <c r="F10" s="112"/>
      <c r="G10" s="112"/>
      <c r="H10" s="112"/>
      <c r="I10" s="112"/>
    </row>
    <row r="11" spans="1:9" s="84" customFormat="1" ht="26.25" customHeight="1">
      <c r="A11" s="158" t="s">
        <v>264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387</v>
      </c>
      <c r="C13" s="187" t="s">
        <v>197</v>
      </c>
      <c r="D13" s="187" t="s">
        <v>268</v>
      </c>
    </row>
    <row r="14" spans="1:4" s="84" customFormat="1" ht="12.75">
      <c r="A14" s="215" t="s">
        <v>327</v>
      </c>
      <c r="B14" s="167"/>
      <c r="C14" s="209"/>
      <c r="D14" s="121"/>
    </row>
    <row r="15" spans="1:4" s="84" customFormat="1" ht="12.75">
      <c r="A15" s="208" t="s">
        <v>328</v>
      </c>
      <c r="B15" s="167"/>
      <c r="C15" s="209"/>
      <c r="D15" s="121"/>
    </row>
    <row r="16" spans="1:4" s="84" customFormat="1" ht="12.75">
      <c r="A16" s="210" t="s">
        <v>329</v>
      </c>
      <c r="B16" s="167"/>
      <c r="C16" s="209"/>
      <c r="D16" s="121"/>
    </row>
    <row r="17" spans="1:4" s="84" customFormat="1" ht="12.75">
      <c r="A17" s="156"/>
      <c r="B17" s="216"/>
      <c r="C17" s="217"/>
      <c r="D17" s="217"/>
    </row>
    <row r="18" spans="1:4" ht="40.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389</v>
      </c>
    </row>
    <row r="4" ht="12.75"/>
    <row r="5" spans="1:8" ht="12.75">
      <c r="A5" s="218" t="s">
        <v>390</v>
      </c>
      <c r="B5" s="218" t="s">
        <v>391</v>
      </c>
      <c r="C5" s="219" t="s">
        <v>197</v>
      </c>
      <c r="D5" s="218" t="s">
        <v>392</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317</v>
      </c>
      <c r="B5" s="110" t="s">
        <v>394</v>
      </c>
      <c r="C5" s="110" t="s">
        <v>395</v>
      </c>
      <c r="D5" s="110" t="s">
        <v>396</v>
      </c>
      <c r="E5" s="160" t="s">
        <v>318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388</v>
      </c>
      <c r="B11" s="165"/>
      <c r="C11" s="165"/>
      <c r="D11" s="165"/>
    </row>
    <row r="13" ht="12.75">
      <c r="A13" s="84" t="s">
        <v>397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45237</v>
      </c>
      <c r="C12" s="34">
        <v>43783</v>
      </c>
      <c r="D12" s="34">
        <v>89020</v>
      </c>
      <c r="E12" s="35"/>
      <c r="F12" s="35"/>
      <c r="G12" s="36">
        <f>E12+F12</f>
        <v>0</v>
      </c>
      <c r="H12" s="35"/>
      <c r="I12" s="35"/>
      <c r="J12" s="36">
        <f>H12+I12</f>
        <v>0</v>
      </c>
    </row>
    <row r="13" spans="1:10" ht="12.75">
      <c r="A13" s="33" t="s">
        <v>68</v>
      </c>
      <c r="B13" s="34">
        <v>42565</v>
      </c>
      <c r="C13" s="34">
        <v>40360</v>
      </c>
      <c r="D13" s="34">
        <v>82925</v>
      </c>
      <c r="E13" s="35"/>
      <c r="F13" s="35"/>
      <c r="G13" s="36">
        <f>E13+F13</f>
        <v>0</v>
      </c>
      <c r="H13" s="35"/>
      <c r="I13" s="35"/>
      <c r="J13" s="36">
        <f>H13+I13</f>
        <v>0</v>
      </c>
    </row>
    <row r="14" spans="1:10" ht="12.75">
      <c r="A14" s="33" t="s">
        <v>69</v>
      </c>
      <c r="B14" s="34">
        <v>38891</v>
      </c>
      <c r="C14" s="34">
        <v>36767</v>
      </c>
      <c r="D14" s="34">
        <v>75658</v>
      </c>
      <c r="E14" s="35"/>
      <c r="F14" s="35"/>
      <c r="G14" s="36">
        <f>E14+F14</f>
        <v>0</v>
      </c>
      <c r="H14" s="35"/>
      <c r="I14" s="35"/>
      <c r="J14" s="36">
        <f>H14+I14</f>
        <v>0</v>
      </c>
    </row>
    <row r="15" spans="1:10" ht="12.75">
      <c r="A15" s="33" t="s">
        <v>70</v>
      </c>
      <c r="B15" s="34">
        <v>37322</v>
      </c>
      <c r="C15" s="34">
        <v>35391</v>
      </c>
      <c r="D15" s="34">
        <v>72713</v>
      </c>
      <c r="E15" s="35"/>
      <c r="F15" s="35"/>
      <c r="G15" s="36">
        <f>E15+F15</f>
        <v>0</v>
      </c>
      <c r="H15" s="35"/>
      <c r="I15" s="35"/>
      <c r="J15" s="36">
        <f>H15+I15</f>
        <v>0</v>
      </c>
    </row>
    <row r="16" spans="1:10" ht="12.75">
      <c r="A16" s="33" t="s">
        <v>71</v>
      </c>
      <c r="B16" s="34">
        <v>66369</v>
      </c>
      <c r="C16" s="34">
        <v>46033</v>
      </c>
      <c r="D16" s="34">
        <v>112402</v>
      </c>
      <c r="E16" s="35"/>
      <c r="F16" s="35"/>
      <c r="G16" s="36">
        <f>E16+F16</f>
        <v>0</v>
      </c>
      <c r="H16" s="35"/>
      <c r="I16" s="35"/>
      <c r="J16" s="36">
        <f>H16+I16</f>
        <v>0</v>
      </c>
    </row>
    <row r="17" spans="1:10" ht="12.75">
      <c r="A17" s="33" t="s">
        <v>72</v>
      </c>
      <c r="B17" s="34">
        <v>126829</v>
      </c>
      <c r="C17" s="34">
        <v>55403</v>
      </c>
      <c r="D17" s="34">
        <v>182232</v>
      </c>
      <c r="E17" s="35"/>
      <c r="F17" s="35"/>
      <c r="G17" s="36">
        <f>E17+F17</f>
        <v>0</v>
      </c>
      <c r="H17" s="35"/>
      <c r="I17" s="35"/>
      <c r="J17" s="36">
        <f>H17+I17</f>
        <v>0</v>
      </c>
    </row>
    <row r="18" spans="1:10" ht="12.75">
      <c r="A18" s="33" t="s">
        <v>73</v>
      </c>
      <c r="B18" s="34">
        <v>111368</v>
      </c>
      <c r="C18" s="34">
        <v>50080</v>
      </c>
      <c r="D18" s="34">
        <v>161448</v>
      </c>
      <c r="E18" s="35"/>
      <c r="F18" s="35"/>
      <c r="G18" s="36">
        <f>E18+F18</f>
        <v>0</v>
      </c>
      <c r="H18" s="35"/>
      <c r="I18" s="35"/>
      <c r="J18" s="36">
        <f>H18+I18</f>
        <v>0</v>
      </c>
    </row>
    <row r="19" spans="1:10" ht="12.75">
      <c r="A19" s="33" t="s">
        <v>74</v>
      </c>
      <c r="B19" s="34">
        <v>90595</v>
      </c>
      <c r="C19" s="34">
        <v>41134</v>
      </c>
      <c r="D19" s="34">
        <v>131729</v>
      </c>
      <c r="E19" s="35"/>
      <c r="F19" s="35"/>
      <c r="G19" s="36">
        <f>E19+F19</f>
        <v>0</v>
      </c>
      <c r="H19" s="35"/>
      <c r="I19" s="35"/>
      <c r="J19" s="36">
        <f>H19+I19</f>
        <v>0</v>
      </c>
    </row>
    <row r="20" spans="1:10" ht="12.75">
      <c r="A20" s="33" t="s">
        <v>75</v>
      </c>
      <c r="B20" s="34">
        <v>71377</v>
      </c>
      <c r="C20" s="34">
        <v>34819</v>
      </c>
      <c r="D20" s="34">
        <v>106196</v>
      </c>
      <c r="E20" s="35"/>
      <c r="F20" s="35"/>
      <c r="G20" s="36">
        <f>E20+F20</f>
        <v>0</v>
      </c>
      <c r="H20" s="35"/>
      <c r="I20" s="35"/>
      <c r="J20" s="36">
        <f>H20+I20</f>
        <v>0</v>
      </c>
    </row>
    <row r="21" spans="1:10" ht="12.75">
      <c r="A21" s="33" t="s">
        <v>76</v>
      </c>
      <c r="B21" s="34">
        <v>52303</v>
      </c>
      <c r="C21" s="34">
        <v>29168</v>
      </c>
      <c r="D21" s="34">
        <v>81471</v>
      </c>
      <c r="E21" s="35"/>
      <c r="F21" s="35"/>
      <c r="G21" s="36">
        <f>E21+F21</f>
        <v>0</v>
      </c>
      <c r="H21" s="35"/>
      <c r="I21" s="35"/>
      <c r="J21" s="36">
        <f>H21+I21</f>
        <v>0</v>
      </c>
    </row>
    <row r="22" spans="1:10" ht="12.75">
      <c r="A22" s="33" t="s">
        <v>77</v>
      </c>
      <c r="B22" s="34">
        <v>39591</v>
      </c>
      <c r="C22" s="34">
        <v>20984</v>
      </c>
      <c r="D22" s="34">
        <v>60575</v>
      </c>
      <c r="E22" s="35"/>
      <c r="F22" s="35"/>
      <c r="G22" s="36">
        <f>E22+F22</f>
        <v>0</v>
      </c>
      <c r="H22" s="35"/>
      <c r="I22" s="35"/>
      <c r="J22" s="36">
        <f>H22+I22</f>
        <v>0</v>
      </c>
    </row>
    <row r="23" spans="1:10" ht="12.75">
      <c r="A23" s="33" t="s">
        <v>78</v>
      </c>
      <c r="B23" s="34">
        <v>23044</v>
      </c>
      <c r="C23" s="34">
        <v>12105</v>
      </c>
      <c r="D23" s="34">
        <v>35149</v>
      </c>
      <c r="E23" s="35"/>
      <c r="F23" s="35"/>
      <c r="G23" s="36">
        <f>E23+F23</f>
        <v>0</v>
      </c>
      <c r="H23" s="35"/>
      <c r="I23" s="35"/>
      <c r="J23" s="36">
        <f>H23+I23</f>
        <v>0</v>
      </c>
    </row>
    <row r="24" spans="1:10" ht="12.75">
      <c r="A24" s="33" t="s">
        <v>79</v>
      </c>
      <c r="B24" s="34">
        <v>10018</v>
      </c>
      <c r="C24" s="34">
        <v>6801</v>
      </c>
      <c r="D24" s="34">
        <v>16819</v>
      </c>
      <c r="E24" s="35"/>
      <c r="F24" s="35"/>
      <c r="G24" s="36">
        <f>E24+F24</f>
        <v>0</v>
      </c>
      <c r="H24" s="35"/>
      <c r="I24" s="35"/>
      <c r="J24" s="36">
        <f>H24+I24</f>
        <v>0</v>
      </c>
    </row>
    <row r="25" spans="1:10" ht="12.75">
      <c r="A25" s="33" t="s">
        <v>80</v>
      </c>
      <c r="B25" s="34">
        <v>12905</v>
      </c>
      <c r="C25" s="34">
        <v>13329</v>
      </c>
      <c r="D25" s="34">
        <v>26234</v>
      </c>
      <c r="E25" s="35"/>
      <c r="F25" s="35"/>
      <c r="G25" s="36">
        <f>E25+F25</f>
        <v>0</v>
      </c>
      <c r="H25" s="35"/>
      <c r="I25" s="35"/>
      <c r="J25" s="36">
        <f>H25+I25</f>
        <v>0</v>
      </c>
    </row>
    <row r="26" spans="1:10" ht="12.75">
      <c r="A26" s="33" t="s">
        <v>66</v>
      </c>
      <c r="B26" s="36">
        <f>SUM(B12:B25)</f>
        <v>768414</v>
      </c>
      <c r="C26" s="36">
        <f>SUM(C12:C25)</f>
        <v>466157</v>
      </c>
      <c r="D26" s="34">
        <v>1234571</v>
      </c>
      <c r="E26" s="36">
        <f>SUM(E12:E25)</f>
        <v>0</v>
      </c>
      <c r="F26" s="36">
        <f>SUM(F12:F25)</f>
        <v>0</v>
      </c>
      <c r="G26" s="36">
        <f>E26+F26</f>
        <v>0</v>
      </c>
      <c r="H26" s="36">
        <f>SUM(H12:H25)</f>
        <v>0</v>
      </c>
      <c r="I26" s="36">
        <f>SUM(I12:I25)</f>
        <v>0</v>
      </c>
      <c r="J26" s="36">
        <f>H26+I26</f>
        <v>0</v>
      </c>
    </row>
    <row r="27" spans="1:10" ht="12.75">
      <c r="A27" s="37" t="s">
        <v>81</v>
      </c>
      <c r="B27" s="38"/>
      <c r="C27" s="39">
        <f>SUM(C15:C20)</f>
        <v>262860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23.405</v>
      </c>
      <c r="C41" s="50" t="s">
        <v>96</v>
      </c>
      <c r="D41" s="51"/>
      <c r="E41" s="52"/>
      <c r="F41" s="51"/>
      <c r="G41" s="52"/>
    </row>
    <row r="42" spans="1:7" s="53" customFormat="1" ht="12.75" customHeight="1">
      <c r="A42" s="33" t="s">
        <v>101</v>
      </c>
      <c r="B42" s="49">
        <v>8.6</v>
      </c>
      <c r="C42" s="50" t="s">
        <v>96</v>
      </c>
      <c r="D42" s="51"/>
      <c r="E42" s="52"/>
      <c r="F42" s="51"/>
      <c r="G42" s="52"/>
    </row>
    <row r="43" spans="1:7" s="53" customFormat="1" ht="12.75" customHeight="1">
      <c r="A43" s="48" t="s">
        <v>102</v>
      </c>
      <c r="B43" s="49">
        <v>10</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111</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116</v>
      </c>
      <c r="C63" s="50" t="s">
        <v>96</v>
      </c>
      <c r="D63" s="51"/>
      <c r="E63" s="52"/>
      <c r="F63" s="51"/>
      <c r="G63" s="52"/>
    </row>
    <row r="64" spans="1:7" s="19" customFormat="1" ht="12.75">
      <c r="A64" s="48" t="s">
        <v>128</v>
      </c>
      <c r="B64" s="49" t="s">
        <v>129</v>
      </c>
      <c r="C64" s="50" t="s">
        <v>130</v>
      </c>
      <c r="D64" s="51"/>
      <c r="E64" s="52"/>
      <c r="F64" s="51"/>
      <c r="G64" s="52"/>
    </row>
    <row r="65" spans="1:256" s="68" customFormat="1" ht="12.75">
      <c r="A65" s="48" t="s">
        <v>131</v>
      </c>
      <c r="B65" s="49" t="s">
        <v>132</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398</v>
      </c>
    </row>
    <row r="5" spans="1:3" ht="12.75">
      <c r="A5" s="236" t="s">
        <v>399</v>
      </c>
      <c r="B5" s="84"/>
      <c r="C5" s="84"/>
    </row>
    <row r="6" spans="1:3" ht="12.75">
      <c r="A6" s="84" t="s">
        <v>400</v>
      </c>
      <c r="B6" s="84"/>
      <c r="C6" s="84"/>
    </row>
    <row r="7" spans="1:3" ht="12.75">
      <c r="A7" s="236" t="s">
        <v>401</v>
      </c>
      <c r="B7" s="108"/>
      <c r="C7" s="108"/>
    </row>
    <row r="8" spans="1:3" ht="12.75">
      <c r="A8" s="84"/>
      <c r="B8" s="84"/>
      <c r="C8" s="84"/>
    </row>
    <row r="9" spans="1:3" ht="12.75">
      <c r="A9" s="237" t="s">
        <v>402</v>
      </c>
      <c r="B9" s="238"/>
      <c r="C9" s="239" t="s">
        <v>282</v>
      </c>
    </row>
    <row r="10" spans="1:3" ht="12.75">
      <c r="A10" s="240" t="s">
        <v>403</v>
      </c>
      <c r="B10" s="241"/>
      <c r="C10" s="242"/>
    </row>
    <row r="11" spans="1:3" ht="12.75">
      <c r="A11" s="243" t="s">
        <v>404</v>
      </c>
      <c r="B11" s="244"/>
      <c r="C11" s="245" t="s">
        <v>405</v>
      </c>
    </row>
    <row r="12" spans="1:3" ht="12.75">
      <c r="A12" s="243" t="s">
        <v>406</v>
      </c>
      <c r="B12" s="244"/>
      <c r="C12" s="246" t="s">
        <v>295</v>
      </c>
    </row>
    <row r="13" spans="1:3" ht="12.75">
      <c r="A13" s="247" t="s">
        <v>407</v>
      </c>
      <c r="B13" s="248">
        <f>IF(B10="","",((B10-(1.07*B12*0.25)+(0.15*B11*B12*0.25))/(1-0.88*B12*0.25)))</f>
        <v>0</v>
      </c>
      <c r="C13" s="242"/>
    </row>
    <row r="14" spans="1:3" ht="12.75">
      <c r="A14" s="84"/>
      <c r="B14" s="84"/>
      <c r="C14" s="84"/>
    </row>
    <row r="15" spans="1:3" ht="12.75">
      <c r="A15" s="237" t="s">
        <v>408</v>
      </c>
      <c r="B15" s="238"/>
      <c r="C15" s="242"/>
    </row>
    <row r="16" spans="1:3" ht="12.75">
      <c r="A16" s="240" t="s">
        <v>409</v>
      </c>
      <c r="B16" s="241"/>
      <c r="C16" s="245" t="s">
        <v>405</v>
      </c>
    </row>
    <row r="17" spans="1:3" ht="12.75">
      <c r="A17" s="249" t="s">
        <v>410</v>
      </c>
      <c r="B17" s="246"/>
      <c r="C17" s="246" t="s">
        <v>295</v>
      </c>
    </row>
    <row r="18" spans="1:3" ht="12.75">
      <c r="A18" s="250" t="s">
        <v>411</v>
      </c>
      <c r="B18" s="248">
        <f>((0.25*(B13-(1.07*B17+0.12*B13*B17-0.15*B16*B17+B13-B13*B17))))</f>
        <v>0</v>
      </c>
      <c r="C18" s="239" t="s">
        <v>412</v>
      </c>
    </row>
    <row r="19" spans="1:3" ht="12.75">
      <c r="A19" s="250" t="s">
        <v>413</v>
      </c>
      <c r="B19" s="248">
        <f>B13-B18</f>
        <v>0</v>
      </c>
      <c r="C19" s="239" t="s">
        <v>412</v>
      </c>
    </row>
    <row r="20" spans="1:3" ht="12.75">
      <c r="A20" s="251"/>
      <c r="C20" s="242"/>
    </row>
    <row r="21" spans="1:3" ht="12.75">
      <c r="A21" s="84" t="s">
        <v>414</v>
      </c>
      <c r="B21" s="84"/>
      <c r="C21" s="84"/>
    </row>
    <row r="22" spans="1:3" ht="12.75">
      <c r="A22" s="84" t="s">
        <v>415</v>
      </c>
      <c r="B22" s="84"/>
      <c r="C22" s="84"/>
    </row>
    <row r="23" spans="1:3" ht="12.75">
      <c r="A23" s="3" t="s">
        <v>416</v>
      </c>
      <c r="B23" s="84"/>
      <c r="C23" s="84"/>
    </row>
    <row r="24" ht="12.75">
      <c r="A24" s="3" t="s">
        <v>417</v>
      </c>
    </row>
    <row r="25" ht="12.75">
      <c r="A25" s="84" t="s">
        <v>418</v>
      </c>
    </row>
    <row r="27" spans="1:3" ht="12.75" customHeight="1">
      <c r="A27" s="252" t="s">
        <v>419</v>
      </c>
      <c r="B27" s="252"/>
      <c r="C27" s="252"/>
    </row>
    <row r="28" spans="1:3" ht="12.75" customHeight="1">
      <c r="A28" s="252" t="s">
        <v>420</v>
      </c>
      <c r="B28" s="252"/>
      <c r="C28" s="252"/>
    </row>
    <row r="29" ht="12.75">
      <c r="A29" s="3" t="s">
        <v>421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422</v>
      </c>
      <c r="B5" s="253"/>
      <c r="C5" s="254" t="s">
        <v>282</v>
      </c>
    </row>
    <row r="6" spans="1:3" ht="12.75">
      <c r="A6" s="255" t="s">
        <v>423</v>
      </c>
      <c r="B6" s="256"/>
      <c r="C6" s="257" t="s">
        <v>424</v>
      </c>
    </row>
    <row r="7" spans="1:3" ht="12.75">
      <c r="A7" s="258" t="s">
        <v>425</v>
      </c>
      <c r="B7" s="259">
        <v>0.18</v>
      </c>
      <c r="C7" s="260" t="s">
        <v>426</v>
      </c>
    </row>
    <row r="8" spans="1:3" ht="12.75">
      <c r="A8" s="260" t="s">
        <v>427</v>
      </c>
      <c r="B8" s="260"/>
      <c r="C8" s="260" t="s">
        <v>295</v>
      </c>
    </row>
    <row r="9" spans="1:3" ht="12.75">
      <c r="A9" s="260" t="s">
        <v>428</v>
      </c>
      <c r="B9" s="259">
        <f>B8*B7</f>
        <v>0</v>
      </c>
      <c r="C9" s="260" t="s">
        <v>429</v>
      </c>
    </row>
    <row r="10" spans="1:3" ht="12.75">
      <c r="A10" s="261" t="s">
        <v>430</v>
      </c>
      <c r="B10" s="262">
        <f>B9*B6</f>
        <v>0</v>
      </c>
      <c r="C10" s="261" t="s">
        <v>431</v>
      </c>
    </row>
    <row r="11" spans="1:3" ht="12.75">
      <c r="A11" s="108"/>
      <c r="B11" s="108"/>
      <c r="C11" s="108"/>
    </row>
    <row r="12" spans="1:3" ht="36.75" customHeight="1">
      <c r="A12" s="263" t="s">
        <v>432</v>
      </c>
      <c r="B12" s="264">
        <f>B6-((B7*B8)*B6)</f>
        <v>0</v>
      </c>
      <c r="C12" s="265" t="s">
        <v>433</v>
      </c>
    </row>
    <row r="13" spans="1:3" ht="12.75">
      <c r="A13" s="260" t="s">
        <v>434</v>
      </c>
      <c r="B13" s="266" t="e">
        <f>1-(B12/B6)</f>
        <v>#DIV/0!</v>
      </c>
      <c r="C13" s="267" t="s">
        <v>435</v>
      </c>
    </row>
    <row r="14" spans="1:3" ht="12.75">
      <c r="A14" s="261" t="s">
        <v>436</v>
      </c>
      <c r="B14" s="262">
        <f>B6-B12</f>
        <v>0</v>
      </c>
      <c r="C14" s="108" t="s">
        <v>437</v>
      </c>
    </row>
    <row r="15" spans="1:3" ht="12.75">
      <c r="A15" s="108"/>
      <c r="B15" s="108"/>
      <c r="C15" s="108"/>
    </row>
    <row r="16" spans="1:3" ht="12.75">
      <c r="A16" s="268" t="s">
        <v>438</v>
      </c>
      <c r="B16" s="84"/>
      <c r="C16" s="84"/>
    </row>
    <row r="17" spans="1:3" ht="12.75">
      <c r="A17" s="108"/>
      <c r="B17" s="108"/>
      <c r="C17" s="108"/>
    </row>
    <row r="18" spans="1:3" ht="12.75">
      <c r="A18" s="91" t="s">
        <v>439</v>
      </c>
      <c r="B18" s="269"/>
      <c r="C18" s="270" t="s">
        <v>440</v>
      </c>
    </row>
    <row r="19" spans="1:3" ht="12.75">
      <c r="A19" s="108"/>
      <c r="B19" s="108"/>
      <c r="C19" s="108"/>
    </row>
    <row r="20" spans="1:3" ht="12.75">
      <c r="A20" s="108"/>
      <c r="B20" s="271" t="s">
        <v>432</v>
      </c>
      <c r="C20" s="272"/>
    </row>
    <row r="21" spans="1:3" ht="12.75">
      <c r="A21" s="273" t="s">
        <v>441</v>
      </c>
      <c r="B21" s="274"/>
      <c r="C21" s="257" t="s">
        <v>442</v>
      </c>
    </row>
    <row r="22" spans="1:3" ht="12.75">
      <c r="A22" s="275" t="s">
        <v>443</v>
      </c>
      <c r="B22" s="276">
        <f>B12</f>
        <v>0</v>
      </c>
      <c r="C22" s="277" t="s">
        <v>444</v>
      </c>
    </row>
    <row r="23" spans="1:3" ht="12.75">
      <c r="A23" s="278" t="s">
        <v>445</v>
      </c>
      <c r="B23" s="279">
        <f>IF(B21="","",B21-(B18*B22))</f>
        <v>0</v>
      </c>
      <c r="C23" s="267" t="s">
        <v>444</v>
      </c>
    </row>
    <row r="24" spans="1:3" ht="12.75">
      <c r="A24" s="84"/>
      <c r="B24" s="84"/>
      <c r="C24" s="84"/>
    </row>
    <row r="25" spans="1:3" ht="12.75">
      <c r="A25" s="84" t="s">
        <v>415</v>
      </c>
      <c r="B25" s="84"/>
      <c r="C25" s="84"/>
    </row>
    <row r="26" ht="12.75">
      <c r="A26" s="280" t="s">
        <v>446</v>
      </c>
    </row>
    <row r="28" ht="12.75">
      <c r="A28" s="1" t="s">
        <v>447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448</v>
      </c>
      <c r="B5" s="281"/>
    </row>
    <row r="6" spans="1:2" ht="12.75">
      <c r="A6" s="282" t="s">
        <v>449</v>
      </c>
      <c r="B6" s="282"/>
    </row>
    <row r="7" spans="1:3" ht="12.75">
      <c r="A7" s="283" t="s">
        <v>450</v>
      </c>
      <c r="B7" s="283"/>
      <c r="C7" s="284" t="s">
        <v>295</v>
      </c>
    </row>
    <row r="8" spans="1:3" ht="24.75" customHeight="1">
      <c r="A8" s="283" t="s">
        <v>451</v>
      </c>
      <c r="B8" s="283"/>
      <c r="C8" s="285" t="s">
        <v>295</v>
      </c>
    </row>
    <row r="9" spans="1:3" ht="12.75">
      <c r="A9" s="283" t="s">
        <v>452</v>
      </c>
      <c r="B9" s="283"/>
      <c r="C9" s="286" t="s">
        <v>295</v>
      </c>
    </row>
    <row r="10" spans="1:2" ht="12.75">
      <c r="A10" s="282" t="s">
        <v>453</v>
      </c>
      <c r="B10" s="282"/>
    </row>
    <row r="11" spans="1:2" ht="12.75">
      <c r="A11" s="67" t="s">
        <v>454</v>
      </c>
      <c r="B11" s="287">
        <f>B7*B8*B9</f>
        <v>0</v>
      </c>
    </row>
    <row r="12" spans="1:2" ht="12.75">
      <c r="A12" s="67" t="s">
        <v>455</v>
      </c>
      <c r="B12" s="287">
        <f>B5-(B11*B5)</f>
        <v>0</v>
      </c>
    </row>
    <row r="14" ht="12.75">
      <c r="A14" s="3" t="s">
        <v>133</v>
      </c>
    </row>
    <row r="15" ht="12.75">
      <c r="A15" s="3" t="s">
        <v>456</v>
      </c>
    </row>
    <row r="16" ht="12.75">
      <c r="A16" s="3" t="s">
        <v>457</v>
      </c>
    </row>
    <row r="18" spans="1:3" ht="12.75" customHeight="1">
      <c r="A18" s="252" t="s">
        <v>458</v>
      </c>
      <c r="B18" s="252"/>
      <c r="C18" s="252"/>
    </row>
    <row r="19" spans="1:3" ht="12.75" customHeight="1">
      <c r="A19" s="252" t="s">
        <v>459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460</v>
      </c>
    </row>
    <row r="5" spans="1:5" ht="12.75">
      <c r="A5" s="288" t="s">
        <v>461</v>
      </c>
      <c r="B5" s="289"/>
      <c r="C5" s="289"/>
      <c r="D5" s="289"/>
      <c r="E5" s="289"/>
    </row>
    <row r="6" spans="1:5" ht="15" customHeight="1">
      <c r="A6" s="289"/>
      <c r="B6" s="290" t="s">
        <v>62</v>
      </c>
      <c r="C6" s="290"/>
      <c r="D6" s="290"/>
      <c r="E6" s="291" t="s">
        <v>282</v>
      </c>
    </row>
    <row r="7" spans="1:5" ht="12.75">
      <c r="A7" s="292" t="s">
        <v>310</v>
      </c>
      <c r="B7" s="293" t="s">
        <v>462</v>
      </c>
      <c r="C7" s="293" t="s">
        <v>463</v>
      </c>
      <c r="D7" s="293" t="s">
        <v>464</v>
      </c>
      <c r="E7" s="289"/>
    </row>
    <row r="8" spans="1:5" ht="12.75">
      <c r="A8" s="293" t="s">
        <v>465</v>
      </c>
      <c r="B8" s="294">
        <f>'OFC-E2.4'!E6</f>
        <v>0</v>
      </c>
      <c r="C8" s="295">
        <f>'OFC-E2.4'!E7</f>
        <v>0</v>
      </c>
      <c r="D8" s="295">
        <f>'OFC-E2.4'!F7</f>
        <v>0</v>
      </c>
      <c r="E8" s="296" t="s">
        <v>466</v>
      </c>
    </row>
    <row r="9" spans="1:5" ht="12.75">
      <c r="A9" s="293" t="s">
        <v>467</v>
      </c>
      <c r="B9" s="295">
        <f>'OFC-E2.4'!E8</f>
        <v>0</v>
      </c>
      <c r="C9" s="295">
        <f>'OFC-E2.4'!E9</f>
        <v>0</v>
      </c>
      <c r="D9" s="295">
        <f>'OFC-E2.4'!F9</f>
        <v>0</v>
      </c>
      <c r="E9" s="296" t="s">
        <v>466</v>
      </c>
    </row>
    <row r="10" spans="1:5" ht="12.75">
      <c r="A10" s="293" t="s">
        <v>468</v>
      </c>
      <c r="B10" s="294">
        <f>'OFC-E2.4'!E6+'OFC-E2.4'!E8</f>
        <v>0</v>
      </c>
      <c r="C10" s="295">
        <f>('OFC-E2.4'!E7+'OFC-E2.4'!E9)</f>
        <v>0</v>
      </c>
      <c r="D10" s="297"/>
      <c r="E10" s="296" t="s">
        <v>466</v>
      </c>
    </row>
    <row r="11" spans="1:5" ht="12.75">
      <c r="A11" s="293" t="s">
        <v>469</v>
      </c>
      <c r="B11" s="295">
        <f>'OFC-E1.1'!E19</f>
        <v>0</v>
      </c>
      <c r="C11" s="295">
        <f>'OFC-E1.1'!E11</f>
        <v>0</v>
      </c>
      <c r="D11" s="295">
        <f>'OFC-E1.1'!F19</f>
        <v>0</v>
      </c>
      <c r="E11" s="298" t="s">
        <v>470</v>
      </c>
    </row>
    <row r="12" spans="1:5" ht="12.75">
      <c r="A12" s="289"/>
      <c r="B12" s="289"/>
      <c r="C12" s="289"/>
      <c r="D12" s="289"/>
      <c r="E12" s="289"/>
    </row>
    <row r="13" spans="1:5" ht="12.75">
      <c r="A13" s="288" t="s">
        <v>471</v>
      </c>
      <c r="B13" s="289"/>
      <c r="C13" s="289"/>
      <c r="D13" s="289"/>
      <c r="E13" s="289"/>
    </row>
    <row r="14" spans="1:5" ht="15" customHeight="1">
      <c r="A14" s="289"/>
      <c r="B14" s="290" t="s">
        <v>62</v>
      </c>
      <c r="C14" s="290"/>
      <c r="D14" s="290"/>
      <c r="E14" s="291" t="s">
        <v>282</v>
      </c>
    </row>
    <row r="15" spans="1:5" ht="12.75">
      <c r="A15" s="292" t="s">
        <v>310</v>
      </c>
      <c r="B15" s="293" t="s">
        <v>462</v>
      </c>
      <c r="C15" s="293" t="s">
        <v>472</v>
      </c>
      <c r="D15" s="293" t="s">
        <v>464</v>
      </c>
      <c r="E15" s="289"/>
    </row>
    <row r="16" spans="1:5" ht="12.75">
      <c r="A16" s="293" t="s">
        <v>473</v>
      </c>
      <c r="B16" s="294">
        <f>'OFC-E3.4'!E7</f>
        <v>0</v>
      </c>
      <c r="C16" s="292"/>
      <c r="D16" s="295">
        <f>'OFC-E3.4'!F7</f>
        <v>0</v>
      </c>
      <c r="E16" s="296" t="s">
        <v>474</v>
      </c>
    </row>
    <row r="17" spans="1:5" ht="12.75">
      <c r="A17" s="293" t="s">
        <v>475</v>
      </c>
      <c r="B17" s="294">
        <f>'OFC-E3.4'!E9</f>
        <v>0</v>
      </c>
      <c r="C17" s="294">
        <f>'OFC-E3.4'!E10</f>
        <v>0</v>
      </c>
      <c r="D17" s="295">
        <f>'OFC-E3.4'!F10</f>
        <v>0</v>
      </c>
      <c r="E17" s="299" t="s">
        <v>474</v>
      </c>
    </row>
    <row r="18" spans="1:5" ht="12.75">
      <c r="A18" s="293" t="s">
        <v>476</v>
      </c>
      <c r="B18" s="294">
        <f>'OFC-E3.4'!E11</f>
        <v>0</v>
      </c>
      <c r="C18" s="294">
        <f>'OFC-E3.4'!E12</f>
        <v>0</v>
      </c>
      <c r="D18" s="295">
        <f>'OFC-E3.4'!F12</f>
        <v>0</v>
      </c>
      <c r="E18" s="299" t="s">
        <v>474</v>
      </c>
    </row>
    <row r="19" spans="1:5" ht="12.75">
      <c r="A19" s="293" t="s">
        <v>477</v>
      </c>
      <c r="B19" s="294">
        <f>'OFC-E3.4'!E13</f>
        <v>0</v>
      </c>
      <c r="C19" s="294">
        <f>'OFC-E3.4'!E14</f>
        <v>0</v>
      </c>
      <c r="D19" s="295">
        <f>'OFC-E3.4'!F14</f>
        <v>0</v>
      </c>
      <c r="E19" s="299" t="s">
        <v>474</v>
      </c>
    </row>
    <row r="20" spans="1:5" ht="12.75">
      <c r="A20" s="153" t="s">
        <v>372</v>
      </c>
      <c r="B20" s="294">
        <f>'OFC-E3.4'!E15</f>
        <v>0</v>
      </c>
      <c r="C20" s="292"/>
      <c r="D20" s="295">
        <f>'OFC-E3.4'!F15</f>
        <v>0</v>
      </c>
      <c r="E20" s="298" t="s">
        <v>474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478</v>
      </c>
    </row>
    <row r="5" spans="1:5" ht="12.75" customHeight="1">
      <c r="A5" s="300" t="s">
        <v>479</v>
      </c>
      <c r="B5" s="301" t="s">
        <v>480</v>
      </c>
      <c r="C5" s="301"/>
      <c r="D5" s="289"/>
      <c r="E5" s="289"/>
    </row>
    <row r="6" spans="1:5" ht="12.75">
      <c r="A6" s="302" t="s">
        <v>310</v>
      </c>
      <c r="B6" s="302" t="s">
        <v>462</v>
      </c>
      <c r="C6" s="302" t="s">
        <v>481</v>
      </c>
      <c r="D6" s="289"/>
      <c r="E6" s="289"/>
    </row>
    <row r="7" spans="1:5" ht="12.75">
      <c r="A7" s="302" t="s">
        <v>482</v>
      </c>
      <c r="B7" s="303"/>
      <c r="C7" s="303"/>
      <c r="D7" s="289"/>
      <c r="E7" s="289"/>
    </row>
    <row r="8" spans="1:5" ht="12.75">
      <c r="A8" s="302" t="s">
        <v>483</v>
      </c>
      <c r="B8" s="303"/>
      <c r="C8" s="303"/>
      <c r="D8" s="289"/>
      <c r="E8" s="289"/>
    </row>
    <row r="9" spans="1:5" ht="12.75">
      <c r="A9" s="289"/>
      <c r="B9" s="289"/>
      <c r="C9" s="289"/>
      <c r="D9" s="289"/>
      <c r="E9" s="304"/>
    </row>
    <row r="10" spans="1:5" ht="12.75">
      <c r="A10" s="300" t="s">
        <v>484</v>
      </c>
      <c r="B10" s="300" t="s">
        <v>485</v>
      </c>
      <c r="C10" s="305"/>
      <c r="D10" s="305"/>
      <c r="E10" s="289"/>
    </row>
    <row r="11" spans="1:5" ht="12.75">
      <c r="A11" s="302" t="s">
        <v>486</v>
      </c>
      <c r="B11" s="302" t="s">
        <v>487</v>
      </c>
      <c r="C11" s="302" t="s">
        <v>488</v>
      </c>
      <c r="D11" s="302" t="s">
        <v>489</v>
      </c>
      <c r="E11" s="289"/>
    </row>
    <row r="12" spans="1:5" ht="12.75">
      <c r="A12" s="302" t="s">
        <v>490</v>
      </c>
      <c r="B12" s="302"/>
      <c r="C12" s="302"/>
      <c r="D12" s="302"/>
      <c r="E12" s="289"/>
    </row>
    <row r="13" spans="1:5" ht="12.75">
      <c r="A13" s="293" t="s">
        <v>491</v>
      </c>
      <c r="B13" s="302"/>
      <c r="C13" s="302"/>
      <c r="D13" s="302"/>
      <c r="E13" s="289"/>
    </row>
    <row r="14" spans="1:5" ht="12.75">
      <c r="A14" s="302" t="s">
        <v>492</v>
      </c>
      <c r="B14" s="302"/>
      <c r="C14" s="302"/>
      <c r="D14" s="302"/>
      <c r="E14" s="289"/>
    </row>
    <row r="15" spans="1:5" ht="12.75">
      <c r="A15" s="302" t="s">
        <v>493</v>
      </c>
      <c r="B15" s="302"/>
      <c r="C15" s="302"/>
      <c r="D15" s="302"/>
      <c r="E15" s="289"/>
    </row>
    <row r="16" spans="1:5" ht="12.75">
      <c r="A16" s="289"/>
      <c r="B16" s="289"/>
      <c r="C16" s="289"/>
      <c r="D16" s="289"/>
      <c r="E16" s="304"/>
    </row>
    <row r="17" spans="1:5" ht="12.75">
      <c r="A17" s="300" t="s">
        <v>494</v>
      </c>
      <c r="B17" s="300" t="s">
        <v>495</v>
      </c>
      <c r="C17" s="305"/>
      <c r="D17" s="305"/>
      <c r="E17" s="289"/>
    </row>
    <row r="18" spans="1:5" ht="12.75">
      <c r="A18" s="302" t="s">
        <v>486</v>
      </c>
      <c r="B18" s="302" t="s">
        <v>487</v>
      </c>
      <c r="C18" s="302" t="s">
        <v>488</v>
      </c>
      <c r="D18" s="302" t="s">
        <v>489</v>
      </c>
      <c r="E18" s="289"/>
    </row>
    <row r="19" spans="1:5" ht="12.75">
      <c r="A19" s="302" t="s">
        <v>490</v>
      </c>
      <c r="B19" s="302"/>
      <c r="C19" s="302"/>
      <c r="D19" s="302"/>
      <c r="E19" s="289"/>
    </row>
    <row r="20" spans="1:5" ht="12.75">
      <c r="A20" s="293" t="s">
        <v>491</v>
      </c>
      <c r="B20" s="302"/>
      <c r="C20" s="302"/>
      <c r="D20" s="302"/>
      <c r="E20" s="289"/>
    </row>
    <row r="21" spans="1:5" ht="12.75">
      <c r="A21" s="302" t="s">
        <v>492</v>
      </c>
      <c r="B21" s="302"/>
      <c r="C21" s="302"/>
      <c r="D21" s="302"/>
      <c r="E21" s="289"/>
    </row>
    <row r="22" spans="1:5" ht="12.75">
      <c r="A22" s="302" t="s">
        <v>493</v>
      </c>
      <c r="B22" s="302"/>
      <c r="C22" s="302"/>
      <c r="D22" s="302"/>
      <c r="E22" s="289"/>
    </row>
    <row r="23" spans="1:5" ht="12.75">
      <c r="A23" s="289"/>
      <c r="B23" s="289"/>
      <c r="C23" s="289"/>
      <c r="D23" s="289"/>
      <c r="E23" s="304"/>
    </row>
    <row r="24" spans="1:5" ht="12.75">
      <c r="A24" s="300" t="s">
        <v>496</v>
      </c>
      <c r="B24" s="300" t="s">
        <v>497</v>
      </c>
      <c r="C24" s="305"/>
      <c r="D24" s="305"/>
      <c r="E24" s="289"/>
    </row>
    <row r="25" spans="1:5" ht="12.75">
      <c r="A25" s="302" t="s">
        <v>486</v>
      </c>
      <c r="B25" s="302" t="s">
        <v>487</v>
      </c>
      <c r="C25" s="302" t="s">
        <v>498</v>
      </c>
      <c r="D25" s="302" t="s">
        <v>499</v>
      </c>
      <c r="E25" s="289"/>
    </row>
    <row r="26" spans="1:5" ht="12.75">
      <c r="A26" s="302" t="s">
        <v>500</v>
      </c>
      <c r="B26" s="302"/>
      <c r="C26" s="302"/>
      <c r="D26" s="302"/>
      <c r="E26" s="289"/>
    </row>
    <row r="27" spans="1:5" ht="12.75">
      <c r="A27" s="306" t="s">
        <v>501</v>
      </c>
      <c r="B27" s="302"/>
      <c r="C27" s="302"/>
      <c r="D27" s="302"/>
      <c r="E27" s="289"/>
    </row>
    <row r="28" spans="1:5" ht="12.75">
      <c r="A28" s="302" t="s">
        <v>502</v>
      </c>
      <c r="B28" s="302"/>
      <c r="C28" s="302"/>
      <c r="D28" s="302"/>
      <c r="E28" s="289"/>
    </row>
    <row r="29" spans="1:5" ht="12.75">
      <c r="A29" s="302" t="s">
        <v>503</v>
      </c>
      <c r="B29" s="302"/>
      <c r="C29" s="302"/>
      <c r="D29" s="302"/>
      <c r="E29" s="289"/>
    </row>
    <row r="30" spans="1:5" ht="12.75">
      <c r="A30" s="302" t="s">
        <v>504</v>
      </c>
      <c r="B30" s="302"/>
      <c r="C30" s="302"/>
      <c r="D30" s="302"/>
      <c r="E30" s="289"/>
    </row>
    <row r="31" spans="1:5" ht="12.75">
      <c r="A31" s="302" t="s">
        <v>493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505</v>
      </c>
      <c r="B35" s="300" t="s">
        <v>506</v>
      </c>
      <c r="C35" s="305"/>
      <c r="D35" s="305"/>
      <c r="E35" s="289"/>
    </row>
    <row r="36" spans="1:5" ht="12.75">
      <c r="A36" s="302" t="s">
        <v>486</v>
      </c>
      <c r="B36" s="302" t="s">
        <v>487</v>
      </c>
      <c r="C36" s="302" t="s">
        <v>498</v>
      </c>
      <c r="D36" s="302" t="s">
        <v>499</v>
      </c>
      <c r="E36" s="289"/>
    </row>
    <row r="37" spans="1:5" ht="12.75">
      <c r="A37" s="302" t="s">
        <v>500</v>
      </c>
      <c r="B37" s="302"/>
      <c r="C37" s="302"/>
      <c r="D37" s="302"/>
      <c r="E37" s="289"/>
    </row>
    <row r="38" spans="1:5" ht="12.75">
      <c r="A38" s="302" t="s">
        <v>501</v>
      </c>
      <c r="B38" s="302"/>
      <c r="C38" s="302"/>
      <c r="D38" s="302"/>
      <c r="E38" s="289"/>
    </row>
    <row r="39" spans="1:5" ht="12.75">
      <c r="A39" s="302" t="s">
        <v>502</v>
      </c>
      <c r="B39" s="302"/>
      <c r="C39" s="302"/>
      <c r="D39" s="302"/>
      <c r="E39" s="289"/>
    </row>
    <row r="40" spans="1:5" ht="12.75">
      <c r="A40" s="302" t="s">
        <v>503</v>
      </c>
      <c r="B40" s="302"/>
      <c r="C40" s="302"/>
      <c r="D40" s="302"/>
      <c r="E40" s="289"/>
    </row>
    <row r="41" spans="1:5" ht="12.75">
      <c r="A41" s="302" t="s">
        <v>504</v>
      </c>
      <c r="B41" s="302"/>
      <c r="C41" s="302"/>
      <c r="D41" s="302"/>
      <c r="E41" s="289"/>
    </row>
    <row r="42" spans="1:5" ht="12.75">
      <c r="A42" s="302" t="s">
        <v>493</v>
      </c>
      <c r="B42" s="302"/>
      <c r="C42" s="302"/>
      <c r="D42" s="302"/>
      <c r="E42" s="289"/>
    </row>
    <row r="43" spans="1:5" ht="12.75">
      <c r="A43" s="289"/>
      <c r="B43" s="289"/>
      <c r="C43" s="289"/>
      <c r="D43" s="289"/>
      <c r="E43" s="304"/>
    </row>
    <row r="44" spans="1:5" ht="12.75">
      <c r="A44" s="300" t="s">
        <v>507</v>
      </c>
      <c r="B44" s="300" t="s">
        <v>508</v>
      </c>
      <c r="C44" s="305"/>
      <c r="D44" s="305"/>
      <c r="E44" s="305"/>
    </row>
    <row r="45" spans="1:5" ht="12.75">
      <c r="A45" s="307"/>
      <c r="B45" s="307" t="s">
        <v>402</v>
      </c>
      <c r="C45" s="307"/>
      <c r="D45" s="307" t="s">
        <v>509</v>
      </c>
      <c r="E45" s="307"/>
    </row>
    <row r="46" spans="1:5" ht="12.75">
      <c r="A46" s="302" t="s">
        <v>310</v>
      </c>
      <c r="B46" s="302" t="s">
        <v>510</v>
      </c>
      <c r="C46" s="302" t="s">
        <v>481</v>
      </c>
      <c r="D46" s="302" t="s">
        <v>510</v>
      </c>
      <c r="E46" s="302" t="s">
        <v>481</v>
      </c>
    </row>
    <row r="47" spans="1:5" ht="12.75">
      <c r="A47" s="307" t="s">
        <v>511</v>
      </c>
      <c r="B47" s="307"/>
      <c r="C47" s="307"/>
      <c r="D47" s="307"/>
      <c r="E47" s="307"/>
    </row>
    <row r="48" spans="1:5" ht="12.75">
      <c r="A48" s="302" t="s">
        <v>512</v>
      </c>
      <c r="B48" s="308">
        <f>'OFC-NA1'!B8</f>
        <v>0</v>
      </c>
      <c r="C48" s="309">
        <f>'OFC-NA1'!C8</f>
        <v>0</v>
      </c>
      <c r="D48" s="303"/>
      <c r="E48" s="303"/>
    </row>
    <row r="49" spans="1:5" ht="12.75">
      <c r="A49" s="302" t="s">
        <v>513</v>
      </c>
      <c r="B49" s="309">
        <f>'OFC-NA1'!B9</f>
        <v>0</v>
      </c>
      <c r="C49" s="309">
        <f>'OFC-NA1'!C9</f>
        <v>0</v>
      </c>
      <c r="D49" s="303"/>
      <c r="E49" s="303"/>
    </row>
    <row r="50" spans="1:5" ht="12.75">
      <c r="A50" s="302" t="s">
        <v>514</v>
      </c>
      <c r="B50" s="308">
        <f>'OFC-NA1'!B10</f>
        <v>0</v>
      </c>
      <c r="C50" s="309">
        <f>'OFC-NA1'!C10</f>
        <v>0</v>
      </c>
      <c r="D50" s="303"/>
      <c r="E50" s="303"/>
    </row>
    <row r="51" spans="1:5" ht="12.75">
      <c r="A51" s="307" t="s">
        <v>515</v>
      </c>
      <c r="B51" s="307"/>
      <c r="C51" s="307"/>
      <c r="D51" s="307"/>
      <c r="E51" s="307"/>
    </row>
    <row r="52" spans="1:5" ht="12.75">
      <c r="A52" s="302" t="s">
        <v>208</v>
      </c>
      <c r="B52" s="303"/>
      <c r="C52" s="303"/>
      <c r="D52" s="303"/>
      <c r="E52" s="303"/>
    </row>
    <row r="53" spans="1:5" ht="12.75">
      <c r="A53" s="307" t="s">
        <v>516</v>
      </c>
      <c r="B53" s="307"/>
      <c r="C53" s="307"/>
      <c r="D53" s="307"/>
      <c r="E53" s="307"/>
    </row>
    <row r="54" spans="1:5" ht="12.75">
      <c r="A54" s="302" t="s">
        <v>517</v>
      </c>
      <c r="B54" s="308">
        <f>'OFC-NA1'!B17</f>
        <v>0</v>
      </c>
      <c r="C54" s="308">
        <f>'OFC-NA1'!C17</f>
        <v>0</v>
      </c>
      <c r="D54" s="303"/>
      <c r="E54" s="303"/>
    </row>
    <row r="55" spans="1:5" ht="12.75">
      <c r="A55" s="302" t="s">
        <v>518</v>
      </c>
      <c r="B55" s="308">
        <f>'OFC-NA1'!B18</f>
        <v>0</v>
      </c>
      <c r="C55" s="308">
        <f>'OFC-NA1'!C18</f>
        <v>0</v>
      </c>
      <c r="D55" s="303"/>
      <c r="E55" s="303"/>
    </row>
    <row r="56" spans="1:5" ht="12.75">
      <c r="A56" s="302" t="s">
        <v>519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t="s">
        <v>148</v>
      </c>
      <c r="C15" s="79" t="s">
        <v>142</v>
      </c>
      <c r="D15" s="51"/>
      <c r="E15" s="52"/>
      <c r="F15" s="51"/>
      <c r="G15" s="52"/>
      <c r="M15" s="73"/>
    </row>
    <row r="16" spans="1:13" s="74" customFormat="1" ht="12.75">
      <c r="A16" s="58" t="s">
        <v>149</v>
      </c>
      <c r="B16" s="78" t="s">
        <v>150</v>
      </c>
      <c r="C16" s="79" t="s">
        <v>142</v>
      </c>
      <c r="D16" s="51"/>
      <c r="E16" s="52"/>
      <c r="F16" s="51"/>
      <c r="G16" s="52"/>
      <c r="M16" s="80"/>
    </row>
    <row r="17" spans="1:13" s="74" customFormat="1" ht="12.75">
      <c r="A17" s="58" t="s">
        <v>151</v>
      </c>
      <c r="B17" s="78" t="s">
        <v>152</v>
      </c>
      <c r="C17" s="79" t="s">
        <v>142</v>
      </c>
      <c r="D17" s="51"/>
      <c r="E17" s="52"/>
      <c r="F17" s="51"/>
      <c r="G17" s="52"/>
      <c r="M17" s="73"/>
    </row>
    <row r="18" spans="1:13" s="74" customFormat="1" ht="12.75">
      <c r="A18" s="58" t="s">
        <v>153</v>
      </c>
      <c r="B18" s="78" t="s">
        <v>154</v>
      </c>
      <c r="C18" s="79" t="s">
        <v>142</v>
      </c>
      <c r="D18" s="51"/>
      <c r="E18" s="52"/>
      <c r="F18" s="51"/>
      <c r="G18" s="52"/>
      <c r="M18" s="73"/>
    </row>
    <row r="19" spans="1:13" s="74" customFormat="1" ht="12.75">
      <c r="A19" s="58" t="s">
        <v>155</v>
      </c>
      <c r="B19" s="78" t="s">
        <v>156</v>
      </c>
      <c r="C19" s="79" t="s">
        <v>142</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160</v>
      </c>
      <c r="D22" s="51"/>
      <c r="E22" s="52"/>
      <c r="F22" s="51"/>
      <c r="G22" s="52"/>
    </row>
    <row r="23" spans="1:7" s="74" customFormat="1" ht="24.75" customHeight="1">
      <c r="A23" s="58" t="s">
        <v>161</v>
      </c>
      <c r="B23" s="78" t="s">
        <v>162</v>
      </c>
      <c r="C23" s="79" t="s">
        <v>160</v>
      </c>
      <c r="D23" s="51"/>
      <c r="E23" s="52"/>
      <c r="F23" s="51"/>
      <c r="G23" s="52"/>
    </row>
    <row r="24" spans="1:7" s="74" customFormat="1" ht="12.75">
      <c r="A24" s="58" t="s">
        <v>163</v>
      </c>
      <c r="B24" s="78" t="s">
        <v>164</v>
      </c>
      <c r="C24" s="79" t="s">
        <v>160</v>
      </c>
      <c r="D24" s="51"/>
      <c r="E24" s="52"/>
      <c r="F24" s="51"/>
      <c r="G24" s="52"/>
    </row>
    <row r="25" spans="1:7" s="74" customFormat="1" ht="12.75">
      <c r="A25" s="58" t="s">
        <v>165</v>
      </c>
      <c r="B25" s="78" t="s">
        <v>166</v>
      </c>
      <c r="C25" s="79" t="s">
        <v>160</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225</v>
      </c>
      <c r="E32" s="97"/>
      <c r="F32" s="99"/>
      <c r="G32" s="97"/>
    </row>
    <row r="33" spans="1:7" ht="12.75">
      <c r="A33" s="97" t="s">
        <v>227</v>
      </c>
      <c r="B33" s="97"/>
      <c r="C33" s="99"/>
      <c r="D33" s="102" t="s">
        <v>225</v>
      </c>
      <c r="E33" s="97"/>
      <c r="F33" s="99"/>
      <c r="G33" s="97"/>
    </row>
    <row r="34" spans="1:7" ht="12.75">
      <c r="A34" s="97" t="s">
        <v>228</v>
      </c>
      <c r="B34" s="97"/>
      <c r="C34" s="99"/>
      <c r="D34" s="102" t="s">
        <v>229</v>
      </c>
      <c r="E34" s="97"/>
      <c r="F34" s="99"/>
      <c r="G34" s="97"/>
    </row>
    <row r="35" spans="1:7" ht="12.75">
      <c r="A35" s="97" t="s">
        <v>230</v>
      </c>
      <c r="B35" s="97"/>
      <c r="C35" s="99"/>
      <c r="D35" s="102" t="s">
        <v>229</v>
      </c>
      <c r="E35" s="97"/>
      <c r="F35" s="99"/>
      <c r="G35" s="97"/>
    </row>
    <row r="36" spans="1:7" ht="12.75">
      <c r="A36" s="97" t="s">
        <v>231</v>
      </c>
      <c r="B36" s="97"/>
      <c r="C36" s="99"/>
      <c r="D36" s="102"/>
      <c r="E36" s="97"/>
      <c r="F36" s="99"/>
      <c r="G36" s="97"/>
    </row>
    <row r="37" ht="12.75">
      <c r="A37" s="104" t="s">
        <v>232</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233</v>
      </c>
      <c r="C5" s="106" t="s">
        <v>234</v>
      </c>
      <c r="D5" s="106"/>
      <c r="E5" s="106"/>
    </row>
    <row r="6" spans="1:6" ht="12.75">
      <c r="A6" s="107" t="s">
        <v>196</v>
      </c>
      <c r="B6" s="106"/>
      <c r="C6" s="106" t="s">
        <v>235</v>
      </c>
      <c r="D6" s="106" t="s">
        <v>236</v>
      </c>
      <c r="E6" s="106" t="s">
        <v>237</v>
      </c>
      <c r="F6" s="108"/>
    </row>
    <row r="7" spans="1:6" ht="12.75">
      <c r="A7" s="94" t="s">
        <v>238</v>
      </c>
      <c r="B7" s="95"/>
      <c r="C7" s="95"/>
      <c r="D7" s="95" t="s">
        <v>239</v>
      </c>
      <c r="E7" s="96"/>
      <c r="F7" s="108"/>
    </row>
    <row r="8" spans="1:5" ht="12.75">
      <c r="A8" s="97" t="s">
        <v>202</v>
      </c>
      <c r="B8" s="97"/>
      <c r="C8" s="109" t="s">
        <v>203</v>
      </c>
      <c r="D8" s="109" t="s">
        <v>240</v>
      </c>
      <c r="E8" s="109" t="s">
        <v>241</v>
      </c>
    </row>
    <row r="9" spans="1:5" ht="12.75">
      <c r="A9" s="97" t="s">
        <v>204</v>
      </c>
      <c r="B9" s="97"/>
      <c r="C9" s="109" t="s">
        <v>205</v>
      </c>
      <c r="D9" s="109" t="s">
        <v>205</v>
      </c>
      <c r="E9" s="109" t="s">
        <v>205</v>
      </c>
    </row>
    <row r="10" spans="1:5" ht="12.75">
      <c r="A10" s="97" t="s">
        <v>206</v>
      </c>
      <c r="B10" s="97"/>
      <c r="C10" s="109" t="s">
        <v>207</v>
      </c>
      <c r="D10" s="109" t="s">
        <v>240</v>
      </c>
      <c r="E10" s="109" t="s">
        <v>242</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243</v>
      </c>
      <c r="B17" s="95"/>
      <c r="C17" s="95"/>
      <c r="D17" s="95"/>
      <c r="E17" s="96"/>
      <c r="F17" s="108"/>
    </row>
    <row r="18" spans="1:6" ht="12.75">
      <c r="A18" s="97" t="s">
        <v>215</v>
      </c>
      <c r="B18" s="97"/>
      <c r="C18" s="109" t="s">
        <v>216</v>
      </c>
      <c r="D18" s="109" t="s">
        <v>244</v>
      </c>
      <c r="E18" s="109" t="s">
        <v>245</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246</v>
      </c>
      <c r="B25" s="95"/>
      <c r="C25" s="95"/>
      <c r="D25" s="95"/>
      <c r="E25" s="96"/>
      <c r="F25" s="108"/>
    </row>
    <row r="26" spans="1:6" ht="12.75">
      <c r="A26" s="97" t="s">
        <v>247</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248</v>
      </c>
      <c r="E30" s="109" t="s">
        <v>249</v>
      </c>
      <c r="F30" s="108"/>
    </row>
    <row r="31" spans="1:6" ht="12.75">
      <c r="A31" s="97" t="s">
        <v>224</v>
      </c>
      <c r="B31" s="98"/>
      <c r="C31" s="109" t="s">
        <v>225</v>
      </c>
      <c r="D31" s="109" t="s">
        <v>250</v>
      </c>
      <c r="E31" s="109" t="s">
        <v>251</v>
      </c>
      <c r="F31" s="108"/>
    </row>
    <row r="32" spans="1:6" ht="12.75">
      <c r="A32" s="97" t="s">
        <v>226</v>
      </c>
      <c r="B32" s="98"/>
      <c r="C32" s="109" t="s">
        <v>225</v>
      </c>
      <c r="D32" s="109" t="s">
        <v>252</v>
      </c>
      <c r="E32" s="109" t="s">
        <v>253</v>
      </c>
      <c r="F32" s="108"/>
    </row>
    <row r="33" spans="1:6" ht="12.75">
      <c r="A33" s="97" t="s">
        <v>227</v>
      </c>
      <c r="B33" s="98"/>
      <c r="C33" s="109" t="s">
        <v>225</v>
      </c>
      <c r="D33" s="109" t="s">
        <v>254</v>
      </c>
      <c r="E33" s="109" t="s">
        <v>255</v>
      </c>
      <c r="F33" s="108"/>
    </row>
    <row r="34" spans="1:6" ht="12.75">
      <c r="A34" s="97" t="s">
        <v>228</v>
      </c>
      <c r="B34" s="98"/>
      <c r="C34" s="109" t="s">
        <v>229</v>
      </c>
      <c r="D34" s="109" t="s">
        <v>256</v>
      </c>
      <c r="E34" s="109" t="s">
        <v>257</v>
      </c>
      <c r="F34" s="108"/>
    </row>
    <row r="35" spans="1:6" ht="12.75">
      <c r="A35" s="97" t="s">
        <v>230</v>
      </c>
      <c r="B35" s="98"/>
      <c r="C35" s="109" t="s">
        <v>229</v>
      </c>
      <c r="D35" s="109" t="s">
        <v>240</v>
      </c>
      <c r="E35" s="109" t="s">
        <v>258</v>
      </c>
      <c r="F35" s="108"/>
    </row>
    <row r="36" spans="1:6" ht="12.75">
      <c r="A36" s="97" t="s">
        <v>231</v>
      </c>
      <c r="B36" s="98"/>
      <c r="C36" s="109"/>
      <c r="D36" s="109"/>
      <c r="E36" s="109"/>
      <c r="F36" s="108"/>
    </row>
    <row r="37" ht="12.75">
      <c r="A37" s="104" t="s">
        <v>232</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259</v>
      </c>
      <c r="B5" s="110" t="s">
        <v>260</v>
      </c>
      <c r="C5" s="110" t="s">
        <v>261</v>
      </c>
      <c r="D5" s="110" t="s">
        <v>262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263</v>
      </c>
      <c r="B11" s="113"/>
      <c r="C11" s="113"/>
      <c r="D11" s="113"/>
    </row>
    <row r="12" spans="1:4" ht="26.25" customHeight="1">
      <c r="A12" s="114" t="s">
        <v>264</v>
      </c>
      <c r="B12" s="114"/>
      <c r="C12" s="114"/>
      <c r="D12" s="114"/>
    </row>
    <row r="13" ht="12.75"/>
    <row r="14" spans="1:4" ht="12.75">
      <c r="A14" s="89" t="s">
        <v>265</v>
      </c>
      <c r="B14" s="89" t="s">
        <v>266</v>
      </c>
      <c r="C14" s="89" t="s">
        <v>267</v>
      </c>
      <c r="D14" s="89" t="s">
        <v>268</v>
      </c>
    </row>
    <row r="15" spans="1:4" ht="15" customHeight="1">
      <c r="A15" s="97" t="s">
        <v>269</v>
      </c>
      <c r="B15" s="97"/>
      <c r="C15" s="97"/>
      <c r="D15" s="97"/>
    </row>
    <row r="16" spans="1:4" ht="12.75">
      <c r="A16" s="97" t="s">
        <v>270</v>
      </c>
      <c r="B16" s="97"/>
      <c r="C16" s="97"/>
      <c r="D16" s="97"/>
    </row>
    <row r="17" spans="1:4" ht="12.75">
      <c r="A17" s="97" t="s">
        <v>271</v>
      </c>
      <c r="B17" s="97"/>
      <c r="C17" s="97"/>
      <c r="D17" s="97"/>
    </row>
    <row r="18" spans="1:4" ht="12.75">
      <c r="A18" s="89" t="s">
        <v>265</v>
      </c>
      <c r="B18" s="89" t="s">
        <v>272</v>
      </c>
      <c r="C18" s="115" t="s">
        <v>273</v>
      </c>
      <c r="D18" s="89" t="s">
        <v>268</v>
      </c>
    </row>
    <row r="19" spans="1:4" ht="15" customHeight="1">
      <c r="A19" s="97" t="s">
        <v>269</v>
      </c>
      <c r="B19" s="97"/>
      <c r="C19" s="97"/>
      <c r="D19" s="97"/>
    </row>
    <row r="20" spans="1:4" ht="15" customHeight="1">
      <c r="A20" s="97" t="s">
        <v>270</v>
      </c>
      <c r="B20" s="97"/>
      <c r="C20" s="97"/>
      <c r="D20" s="97"/>
    </row>
    <row r="21" spans="1:4" ht="15" customHeight="1">
      <c r="A21" s="97" t="s">
        <v>271</v>
      </c>
      <c r="B21" s="97"/>
      <c r="C21" s="97"/>
      <c r="D21" s="97"/>
    </row>
    <row r="23" ht="15" customHeight="1">
      <c r="A23" s="116"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275</v>
      </c>
      <c r="B5" s="117"/>
      <c r="C5" s="117"/>
      <c r="D5" s="117"/>
      <c r="E5" s="108"/>
    </row>
    <row r="6" spans="1:5" ht="26.25" customHeight="1">
      <c r="A6" s="118" t="s">
        <v>264</v>
      </c>
      <c r="B6" s="118"/>
      <c r="C6" s="118"/>
      <c r="D6" s="118"/>
      <c r="E6" s="108"/>
    </row>
    <row r="7" spans="1:5" ht="12.75">
      <c r="A7" s="119"/>
      <c r="B7" s="119"/>
      <c r="C7" s="119"/>
      <c r="D7" s="119"/>
      <c r="E7" s="108"/>
    </row>
    <row r="8" spans="1:5" ht="12.75">
      <c r="A8" s="89" t="s">
        <v>265</v>
      </c>
      <c r="B8" s="89" t="s">
        <v>276</v>
      </c>
      <c r="C8" s="89" t="s">
        <v>277</v>
      </c>
      <c r="D8" s="89" t="s">
        <v>268</v>
      </c>
      <c r="E8" s="108"/>
    </row>
    <row r="9" spans="1:5" ht="12.75">
      <c r="A9" s="97" t="s">
        <v>269</v>
      </c>
      <c r="B9" s="91"/>
      <c r="C9" s="91"/>
      <c r="D9" s="91"/>
      <c r="E9" s="108"/>
    </row>
    <row r="10" spans="1:5" ht="12.75">
      <c r="A10" s="97" t="s">
        <v>270</v>
      </c>
      <c r="B10" s="91"/>
      <c r="C10" s="91"/>
      <c r="D10" s="91"/>
      <c r="E10" s="108"/>
    </row>
    <row r="11" spans="1:5" ht="12.75">
      <c r="A11" s="97" t="s">
        <v>271</v>
      </c>
      <c r="B11" s="91"/>
      <c r="C11" s="91"/>
      <c r="D11" s="91"/>
      <c r="E11" s="108"/>
    </row>
    <row r="12" spans="1:4" ht="12.75">
      <c r="A12" s="108"/>
      <c r="B12" s="108"/>
      <c r="C12" s="108"/>
      <c r="D12" s="108"/>
    </row>
    <row r="13" spans="1:5" ht="12.75">
      <c r="A13" s="89" t="s">
        <v>265</v>
      </c>
      <c r="B13" s="89" t="s">
        <v>272</v>
      </c>
      <c r="C13" s="115" t="s">
        <v>278</v>
      </c>
      <c r="D13" s="89" t="s">
        <v>268</v>
      </c>
      <c r="E13" s="108"/>
    </row>
    <row r="14" spans="1:5" ht="12.75">
      <c r="A14" s="97" t="s">
        <v>269</v>
      </c>
      <c r="B14" s="91"/>
      <c r="C14" s="91"/>
      <c r="D14" s="91"/>
      <c r="E14" s="108"/>
    </row>
    <row r="15" spans="1:5" ht="12.75">
      <c r="A15" s="97" t="s">
        <v>270</v>
      </c>
      <c r="B15" s="91"/>
      <c r="C15" s="91"/>
      <c r="D15" s="91"/>
      <c r="E15" s="108"/>
    </row>
    <row r="16" spans="1:5" ht="12.75">
      <c r="A16" s="97" t="s">
        <v>271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280</v>
      </c>
      <c r="C5" s="121" t="s">
        <v>281</v>
      </c>
      <c r="D5" s="122" t="s">
        <v>282</v>
      </c>
    </row>
    <row r="6" spans="1:3" ht="12.75">
      <c r="A6" s="111" t="s">
        <v>283</v>
      </c>
      <c r="B6" s="123"/>
      <c r="C6" s="123"/>
    </row>
    <row r="7" spans="1:3" ht="12.75">
      <c r="A7" s="124" t="s">
        <v>284</v>
      </c>
      <c r="B7" s="125"/>
      <c r="C7" s="125"/>
    </row>
    <row r="8" spans="1:3" ht="12.75">
      <c r="A8" s="111" t="s">
        <v>285</v>
      </c>
      <c r="B8" s="123"/>
      <c r="C8" s="123"/>
    </row>
    <row r="9" spans="1:3" ht="12.75">
      <c r="A9" s="111" t="s">
        <v>286</v>
      </c>
      <c r="B9" s="123"/>
      <c r="C9" s="123"/>
    </row>
    <row r="10" spans="1:3" ht="12.75">
      <c r="A10" s="111" t="s">
        <v>287</v>
      </c>
      <c r="B10" s="123"/>
      <c r="C10" s="123"/>
    </row>
    <row r="11" spans="1:3" ht="12.75">
      <c r="A11" s="111" t="s">
        <v>288</v>
      </c>
      <c r="B11" s="123"/>
      <c r="C11" s="123"/>
    </row>
    <row r="12" spans="1:3" s="128" customFormat="1" ht="12.75">
      <c r="A12" s="126" t="s">
        <v>289</v>
      </c>
      <c r="B12" s="127">
        <f>B8+B10</f>
        <v>0</v>
      </c>
      <c r="C12" s="127">
        <f>C8+C10</f>
        <v>0</v>
      </c>
    </row>
    <row r="13" spans="1:3" s="128" customFormat="1" ht="12.75">
      <c r="A13" s="126" t="s">
        <v>290</v>
      </c>
      <c r="B13" s="127">
        <f>B9+B11</f>
        <v>0</v>
      </c>
      <c r="C13" s="127">
        <f>C9+C11</f>
        <v>0</v>
      </c>
    </row>
    <row r="14" spans="1:3" ht="12.75">
      <c r="A14" s="111" t="s">
        <v>291</v>
      </c>
      <c r="B14" s="123"/>
      <c r="C14" s="123"/>
    </row>
    <row r="15" spans="1:3" ht="12.75">
      <c r="A15" s="124" t="s">
        <v>292</v>
      </c>
      <c r="B15" s="125"/>
      <c r="C15" s="125"/>
    </row>
    <row r="16" spans="1:3" ht="30" customHeight="1">
      <c r="A16" s="111" t="s">
        <v>293</v>
      </c>
      <c r="B16" s="127" t="e">
        <f>B8/(B13/1000)</f>
        <v>#DIV/0!</v>
      </c>
      <c r="C16" s="127" t="e">
        <f>C8/(C13/1000)</f>
        <v>#DIV/0!</v>
      </c>
    </row>
    <row r="17" spans="1:4" ht="12.75">
      <c r="A17" s="123" t="s">
        <v>294</v>
      </c>
      <c r="B17" s="129"/>
      <c r="C17" s="129"/>
      <c r="D17" s="130" t="s">
        <v>295</v>
      </c>
    </row>
    <row r="18" spans="1:4" ht="12.75">
      <c r="A18" s="111" t="s">
        <v>296</v>
      </c>
      <c r="B18" s="129"/>
      <c r="C18" s="129"/>
      <c r="D18" s="131" t="s">
        <v>295</v>
      </c>
    </row>
    <row r="19" spans="1:3" ht="12.75">
      <c r="A19" s="111" t="s">
        <v>297</v>
      </c>
      <c r="B19" s="127" t="e">
        <f>B16/B17</f>
        <v>#DIV/0!</v>
      </c>
      <c r="C19" s="127" t="e">
        <f>C16/C17</f>
        <v>#DIV/0!</v>
      </c>
    </row>
    <row r="20" spans="1:3" ht="12.75">
      <c r="A20" s="111" t="s">
        <v>298</v>
      </c>
      <c r="B20" s="127" t="e">
        <f>B8/B17</f>
        <v>#DIV/0!</v>
      </c>
      <c r="C20" s="127" t="e">
        <f>C8/C17</f>
        <v>#DIV/0!</v>
      </c>
    </row>
    <row r="21" spans="1:3" ht="12.75">
      <c r="A21" s="111" t="s">
        <v>299</v>
      </c>
      <c r="B21" s="127" t="e">
        <f>B8/(B17*B18)</f>
        <v>#DIV/0!</v>
      </c>
      <c r="C21" s="127" t="e">
        <f>C8/(C17*C18)</f>
        <v>#DIV/0!</v>
      </c>
    </row>
    <row r="22" spans="1:3" ht="12.75">
      <c r="A22" s="124" t="s">
        <v>300</v>
      </c>
      <c r="B22" s="125"/>
      <c r="C22" s="125"/>
    </row>
    <row r="23" spans="1:3" ht="21" customHeight="1">
      <c r="A23" s="111" t="s">
        <v>301</v>
      </c>
      <c r="B23" s="127" t="e">
        <f>B10/(B13/1000)</f>
        <v>#DIV/0!</v>
      </c>
      <c r="C23" s="127" t="e">
        <f>C10/(C13/1000)</f>
        <v>#DIV/0!</v>
      </c>
    </row>
    <row r="24" spans="1:4" ht="12.75">
      <c r="A24" s="123" t="s">
        <v>302</v>
      </c>
      <c r="B24" s="129"/>
      <c r="C24" s="129"/>
      <c r="D24" s="130" t="s">
        <v>295</v>
      </c>
    </row>
    <row r="25" spans="1:4" ht="12.75">
      <c r="A25" s="111" t="s">
        <v>303</v>
      </c>
      <c r="B25" s="129"/>
      <c r="C25" s="129"/>
      <c r="D25" s="131" t="s">
        <v>295</v>
      </c>
    </row>
    <row r="26" spans="1:3" ht="12.75">
      <c r="A26" s="111" t="s">
        <v>304</v>
      </c>
      <c r="B26" s="127" t="e">
        <f>B23/B24</f>
        <v>#DIV/0!</v>
      </c>
      <c r="C26" s="127" t="e">
        <f>C23/C24</f>
        <v>#DIV/0!</v>
      </c>
    </row>
    <row r="27" spans="1:3" ht="25.5" customHeight="1">
      <c r="A27" s="111" t="s">
        <v>305</v>
      </c>
      <c r="B27" s="127" t="e">
        <f>B10/B24</f>
        <v>#DIV/0!</v>
      </c>
      <c r="C27" s="127" t="e">
        <f>C10/C24</f>
        <v>#DIV/0!</v>
      </c>
    </row>
    <row r="28" spans="1:3" ht="12.75">
      <c r="A28" s="111" t="s">
        <v>306</v>
      </c>
      <c r="B28" s="127" t="e">
        <f>B10/(B24*B25)</f>
        <v>#DIV/0!</v>
      </c>
      <c r="C28" s="127" t="e">
        <f>C10/(C24*C25)</f>
        <v>#DIV/0!</v>
      </c>
    </row>
    <row r="29" spans="1:3" ht="12.75">
      <c r="A29" s="112"/>
      <c r="B29" s="112"/>
      <c r="C29" s="112"/>
    </row>
    <row r="30" spans="1:4" ht="27.75" customHeight="1">
      <c r="A30" s="132" t="s">
        <v>307</v>
      </c>
      <c r="B30" s="132"/>
      <c r="C30" s="132"/>
      <c r="D30" s="133"/>
    </row>
    <row r="31" spans="1:4" ht="27.75" customHeight="1">
      <c r="A31" s="118" t="s">
        <v>264</v>
      </c>
      <c r="B31" s="118"/>
      <c r="C31" s="118"/>
      <c r="D31" s="119"/>
    </row>
    <row r="32" spans="1:4" ht="12.75">
      <c r="A32" s="134"/>
      <c r="B32" s="134"/>
      <c r="C32" s="135"/>
      <c r="D32" s="119"/>
    </row>
    <row r="33" spans="1:3" ht="12.75">
      <c r="A33" s="110" t="s">
        <v>308</v>
      </c>
      <c r="B33" s="110" t="s">
        <v>276</v>
      </c>
      <c r="C33" s="136" t="s">
        <v>267</v>
      </c>
    </row>
    <row r="34" spans="1:3" ht="12.75">
      <c r="A34" s="111" t="s">
        <v>269</v>
      </c>
      <c r="B34" s="111"/>
      <c r="C34" s="111"/>
    </row>
    <row r="35" spans="1:3" ht="12.75">
      <c r="A35" s="111" t="s">
        <v>270</v>
      </c>
      <c r="B35" s="111"/>
      <c r="C35" s="111"/>
    </row>
    <row r="36" spans="1:3" ht="12.75">
      <c r="A36" s="111" t="s">
        <v>271</v>
      </c>
      <c r="B36" s="111"/>
      <c r="C36" s="111"/>
    </row>
    <row r="37" spans="1:3" ht="12.75">
      <c r="A37" s="110" t="s">
        <v>308</v>
      </c>
      <c r="B37" s="110" t="s">
        <v>309</v>
      </c>
      <c r="C37" s="110" t="s">
        <v>273</v>
      </c>
    </row>
    <row r="38" spans="1:3" ht="12.75">
      <c r="A38" s="111" t="s">
        <v>269</v>
      </c>
      <c r="B38" s="111"/>
      <c r="C38" s="111"/>
    </row>
    <row r="39" spans="1:3" ht="12.75">
      <c r="A39" s="111" t="s">
        <v>270</v>
      </c>
      <c r="B39" s="111"/>
      <c r="C39" s="111"/>
    </row>
    <row r="40" spans="1:3" ht="12.75">
      <c r="A40" s="111" t="s">
        <v>271</v>
      </c>
      <c r="B40" s="111"/>
      <c r="C40" s="111"/>
    </row>
    <row r="42" ht="12.75">
      <c r="A42" s="116"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310</v>
      </c>
      <c r="B5" s="139" t="s">
        <v>61</v>
      </c>
      <c r="C5" s="140" t="s">
        <v>197</v>
      </c>
      <c r="D5" s="141" t="s">
        <v>198</v>
      </c>
      <c r="E5" s="139" t="s">
        <v>62</v>
      </c>
      <c r="F5" s="142" t="s">
        <v>197</v>
      </c>
      <c r="G5" s="140" t="s">
        <v>199</v>
      </c>
      <c r="H5" s="137"/>
      <c r="I5" s="137"/>
    </row>
    <row r="6" spans="1:9" ht="12.75">
      <c r="A6" s="143" t="s">
        <v>311</v>
      </c>
      <c r="B6" s="123"/>
      <c r="C6" s="144"/>
      <c r="D6" s="145" t="s">
        <v>216</v>
      </c>
      <c r="E6" s="123"/>
      <c r="F6" s="146"/>
      <c r="G6" s="147"/>
      <c r="H6" s="137"/>
      <c r="I6" s="137"/>
    </row>
    <row r="7" spans="1:9" ht="12.75">
      <c r="A7" s="143" t="s">
        <v>312</v>
      </c>
      <c r="B7" s="123"/>
      <c r="C7" s="144"/>
      <c r="D7" s="148" t="s">
        <v>203</v>
      </c>
      <c r="E7" s="123"/>
      <c r="F7" s="146"/>
      <c r="G7" s="147"/>
      <c r="H7" s="137"/>
      <c r="I7" s="137"/>
    </row>
    <row r="8" spans="1:9" ht="12.75">
      <c r="A8" s="143" t="s">
        <v>313</v>
      </c>
      <c r="B8" s="143"/>
      <c r="C8" s="149"/>
      <c r="D8" s="150" t="s">
        <v>225</v>
      </c>
      <c r="E8" s="143"/>
      <c r="F8" s="149"/>
      <c r="G8" s="151"/>
      <c r="I8" s="137"/>
    </row>
    <row r="9" spans="1:9" ht="12.75">
      <c r="A9" s="143" t="s">
        <v>314</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315</v>
      </c>
      <c r="B13" s="157"/>
      <c r="C13" s="157"/>
      <c r="D13" s="157"/>
      <c r="E13" s="157"/>
      <c r="F13" s="157"/>
      <c r="G13" s="157"/>
      <c r="I13" s="137"/>
    </row>
    <row r="14" spans="1:9" ht="12.75">
      <c r="A14" s="137"/>
      <c r="B14" s="137"/>
      <c r="C14" s="137"/>
      <c r="D14" s="137"/>
      <c r="E14" s="137"/>
      <c r="F14" s="137"/>
      <c r="G14" s="137"/>
      <c r="I14" s="137"/>
    </row>
    <row r="15" spans="1:9" ht="12.75">
      <c r="A15" s="116" t="s">
        <v>279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