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<sst xmlns="http://schemas.openxmlformats.org/spreadsheetml/2006/main" count="1025" uniqueCount="613">
  <si>
    <t>PHG Needs Assessment Calculator</t>
  </si>
  <si>
    <t>Solomon Islands</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</si>
  <si>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</si>
  <si>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</si>
  <si>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</si>
  <si>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</si>
  <si>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</si>
  <si>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</si>
  <si>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</si>
  <si>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</si>
  <si>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</si>
  <si>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</si>
  <si>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</si>
  <si>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</si>
  <si>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</si>
  <si>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</si>
  <si>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</si>
  <si>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</si>
  <si>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</si>
  <si>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</si>
  <si>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</si>
  <si>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</si>
  <si>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</si>
  <si>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</si>
  <si>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</si>
  <si>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</si>
  <si>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</si>
  <si>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</si>
  <si>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</si>
  <si>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</si>
  <si>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</si>
  <si>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</si>
  <si>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</si>
  <si>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</si>
  <si>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</si>
  <si>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</si>
  <si>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</si>
  <si>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</si>
  <si>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</si>
  <si>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</si>
  <si>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</si>
  <si>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</si>
  <si>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</si>
  <si>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</si>
  <si>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</si>
  <si>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</si>
  <si>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</si>
  <si>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</si>
  <si>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</si>
  <si>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</si>
  <si>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</si>
  <si>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</si>
  <si>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</si>
  <si>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</si>
  <si>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</si>
  <si>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</si>
  <si>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</si>
  <si>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</si>
  <si>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</si>
  <si>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</si>
  <si>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</si>
  <si>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</si>
  <si>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</si>
  <si>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</si>
  <si>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</si>
  <si>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</si>
  <si>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</si>
  <si>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</si>
  <si>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</si>
  <si>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</si>
  <si>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</si>
  <si>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</si>
  <si>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</si>
  <si>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</si>
  <si>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</si>
  <si>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</si>
  <si>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</si>
  <si>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</si>
  <si>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</si>
  <si>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</si>
  <si>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</si>
  <si>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</si>
  <si>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</si>
  <si>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</si>
  <si>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</si>
  <si>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</si>
  <si>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</si>
  <si>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</si>
  <si>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</si>
  <si>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</si>
  <si>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</si>
  <si>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</si>
  <si>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</si>
  <si>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</si>
  <si>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</si>
  <si>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</si>
  <si>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</si>
  <si>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</si>
  <si>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</si>
  <si>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31</t>
  </si>
  <si>
    <t>Unicef, 2013</t>
  </si>
  <si>
    <t>Still birth rate (SB): Still births (SB) / year / 1000 total births</t>
  </si>
  <si>
    <t>15.47</t>
  </si>
  <si>
    <t>WHO, 2009</t>
  </si>
  <si>
    <t>Total births in 1000s (LB+SB) per year</t>
  </si>
  <si>
    <t>Infant mortality rate: infant deaths / 1000 LB / year</t>
  </si>
  <si>
    <t>Under-5 mortality rate: U5 deaths / 1000 LB / year</t>
  </si>
  <si>
    <t>Percentage births in women &gt;35 years</t>
  </si>
  <si>
    <t>Life expectancy at birth (yrs)</t>
  </si>
  <si>
    <t>67.85</t>
  </si>
  <si>
    <t xml:space="preserve">% of marriages consanguineous </t>
  </si>
  <si>
    <t>Maternal health</t>
  </si>
  <si>
    <t>Prenatal visits – at least 1 visit (%)</t>
  </si>
  <si>
    <t>73.9</t>
  </si>
  <si>
    <t>Prenatal visits – at least 4 visits (%)</t>
  </si>
  <si>
    <t>64.6</t>
  </si>
  <si>
    <t>Births attended by skilled health personnel (%)</t>
  </si>
  <si>
    <t>85.5</t>
  </si>
  <si>
    <t>Contraception prevalence rate (%)</t>
  </si>
  <si>
    <t>34.6</t>
  </si>
  <si>
    <t>Unmet need for family planning (%)</t>
  </si>
  <si>
    <t>11.1</t>
  </si>
  <si>
    <t>WHO, 2007</t>
  </si>
  <si>
    <t>Total fertility rate</t>
  </si>
  <si>
    <t>4.16</t>
  </si>
  <si>
    <t>% home births</t>
  </si>
  <si>
    <t>% births at health care services</t>
  </si>
  <si>
    <t>84.50</t>
  </si>
  <si>
    <t>Newborn health</t>
  </si>
  <si>
    <t>Number of neonatal examinations by SBA / trained staff</t>
  </si>
  <si>
    <t>% neonatal examinations by SBA/ trained staff</t>
  </si>
  <si>
    <t>Socio-economic indicators</t>
  </si>
  <si>
    <t>Gross national income per capita (PPP int. $)</t>
  </si>
  <si>
    <t>2360</t>
  </si>
  <si>
    <t>% population living on &lt; US$1 per day</t>
  </si>
  <si>
    <t> </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</si>
  <si>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</si>
  <si>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</si>
  <si>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</si>
  <si>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</si>
  <si>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</si>
  <si>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</si>
  <si>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</si>
  <si>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</si>
  <si>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</si>
  <si>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</si>
  <si>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259.9</t>
  </si>
  <si>
    <t>WHO 2011</t>
  </si>
  <si>
    <t>Total expenditure on health as percentage of GDP</t>
  </si>
  <si>
    <t>8.8</t>
  </si>
  <si>
    <t xml:space="preserve">Per capita government expenditure on health (PPP int. $) </t>
  </si>
  <si>
    <t>246.3</t>
  </si>
  <si>
    <t xml:space="preserve">External resources for health as percentage of total expenditure on health </t>
  </si>
  <si>
    <t>0.4</t>
  </si>
  <si>
    <t xml:space="preserve">General government expenditure on health as percentage of total expenditure on health  </t>
  </si>
  <si>
    <t>94.8</t>
  </si>
  <si>
    <t xml:space="preserve">Out-of-pocket expenditure as percentage of private expenditure on health </t>
  </si>
  <si>
    <t>56.7</t>
  </si>
  <si>
    <t xml:space="preserve">Private expenditure on health as percentage of total expenditure on health </t>
  </si>
  <si>
    <t>5.2</t>
  </si>
  <si>
    <t xml:space="preserve">General government expenditure on health as percentage of total government expenditure </t>
  </si>
  <si>
    <t>25.5</t>
  </si>
  <si>
    <t>Health Workforce</t>
  </si>
  <si>
    <t>Number of nursing and midwifery personnel</t>
  </si>
  <si>
    <t>694</t>
  </si>
  <si>
    <t>WHO, 2005</t>
  </si>
  <si>
    <t xml:space="preserve">Nursing and midwifery personnel density (per 10,000 population)  </t>
  </si>
  <si>
    <t>14.5</t>
  </si>
  <si>
    <t>Number of physicians</t>
  </si>
  <si>
    <t>89</t>
  </si>
  <si>
    <t xml:space="preserve">Physician density (per 10,000 population) </t>
  </si>
  <si>
    <t>1.86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</si>
  <si>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</si>
  <si>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</si>
  <si>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</si>
  <si>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</si>
  <si>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</si>
  <si>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</si>
  <si>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</si>
  <si>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</si>
  <si>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</si>
  <si>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</si>
  <si>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</si>
  <si>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</si>
  <si>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</si>
  <si>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</si>
  <si>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</si>
  <si>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</si>
  <si>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</si>
  <si>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</si>
  <si>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</si>
  <si>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</si>
  <si>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</si>
  <si>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</si>
  <si>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</si>
  <si>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</si>
  <si>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</si>
  <si>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</si>
  <si>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</si>
  <si>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</si>
  <si>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</si>
  <si>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</si>
  <si>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</si>
  <si>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</si>
  <si>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</si>
  <si>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</si>
  <si>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</si>
  <si>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</si>
  <si>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0.46</t>
  </si>
  <si>
    <t>Stillbirth prevalence (SB)</t>
  </si>
  <si>
    <t>0.32</t>
  </si>
  <si>
    <t>Total birth prevalence (LB+SB)</t>
  </si>
  <si>
    <t>0.78</t>
  </si>
  <si>
    <t>All age groups</t>
  </si>
  <si>
    <t>&lt;1 year olds</t>
  </si>
  <si>
    <t>1-4 year olds</t>
  </si>
  <si>
    <t>5-14 year olds</t>
  </si>
  <si>
    <t>15-44 year olds</t>
  </si>
  <si>
    <t>45+ year olds</t>
  </si>
  <si>
    <t>Number of cases by age group</t>
  </si>
  <si>
    <t>Annual live births</t>
  </si>
  <si>
    <t>8</t>
  </si>
  <si>
    <t>No. of cases by level of impairment</t>
  </si>
  <si>
    <t>No or minor disability</t>
  </si>
  <si>
    <t>Moderate disability</t>
  </si>
  <si>
    <t>Severe disability*</t>
  </si>
  <si>
    <t>Mortality and morbidity</t>
  </si>
  <si>
    <t xml:space="preserve">Mean life expectancy (yrs) </t>
  </si>
  <si>
    <t>4.2</t>
  </si>
  <si>
    <t>No. deaths &lt; 1yr</t>
  </si>
  <si>
    <t>7</t>
  </si>
  <si>
    <t>No. deaths 1-4 yrs</t>
  </si>
  <si>
    <t>0</t>
  </si>
  <si>
    <t>No. deaths &lt; 5 yrs</t>
  </si>
  <si>
    <t>Infant mortality / 1000 LB</t>
  </si>
  <si>
    <t>0.43</t>
  </si>
  <si>
    <t>Under-5 mortality / 1000 LB</t>
  </si>
  <si>
    <t>0.44</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</si>
  <si>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</si>
  <si>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</si>
  <si>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</si>
  <si>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</si>
  <si>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</si>
  <si>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</si>
  <si>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</si>
  <si>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</si>
  <si>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(Oceania)</t>
  </si>
  <si>
    <t>0.49</t>
  </si>
  <si>
    <t>1.38</t>
  </si>
  <si>
    <t>0.34</t>
  </si>
  <si>
    <t>0.54</t>
  </si>
  <si>
    <t>0.83</t>
  </si>
  <si>
    <t>1.92</t>
  </si>
  <si>
    <t>Number of cases by age-group</t>
  </si>
  <si>
    <t>128</t>
  </si>
  <si>
    <t>184,465</t>
  </si>
  <si>
    <t>No. cases by level of impairment</t>
  </si>
  <si>
    <t>4.8</t>
  </si>
  <si>
    <t>10.9</t>
  </si>
  <si>
    <t>120</t>
  </si>
  <si>
    <t>156,571</t>
  </si>
  <si>
    <t>3</t>
  </si>
  <si>
    <t>11,826</t>
  </si>
  <si>
    <t>123</t>
  </si>
  <si>
    <t>168,397</t>
  </si>
  <si>
    <t>0.94</t>
  </si>
  <si>
    <t>0.85</t>
  </si>
  <si>
    <t>0.96</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</si>
  <si>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</si>
  <si>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</si>
  <si>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</si>
  <si>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</si>
  <si>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</si>
  <si>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</si>
  <si>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</si>
  <si>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</si>
  <si>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</si>
  <si>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</si>
  <si>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</si>
  <si>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</si>
  <si>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</si>
  <si>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</si>
  <si>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</si>
  <si>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</si>
  <si>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</si>
  <si>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</si>
  <si>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</si>
  <si>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</si>
  <si>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</si>
  <si>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</si>
  <si>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</si>
  <si>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</si>
  <si>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</si>
  <si>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</si>
  <si>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</si>
  <si>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</si>
  <si>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</si>
  <si>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</si>
  <si>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</si>
  <si>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</si>
  <si>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</si>
  <si>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</si>
  <si>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</si>
  <si>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</si>
  <si>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</si>
  <si>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</si>
  <si>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</si>
  <si>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</si>
  <si>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</si>
  <si>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</si>
  <si>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</si>
  <si>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</si>
  <si>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</si>
  <si>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</si>
  <si>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</si>
  <si>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</si>
  <si>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</si>
  <si>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</si>
  <si>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</si>
  <si>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</si>
  <si>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</si>
  <si>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</si>
  <si>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</si>
  <si>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</si>
  <si>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</si>
  <si>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</si>
  <si>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</si>
  <si>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</si>
  <si>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</si>
  <si>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</si>
  <si>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</si>
  <si>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</si>
  <si>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</si>
  <si>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</si>
  <si>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</si>
  <si>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</si>
  <si>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</si>
  <si>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</si>
  <si>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5</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</si>
  <si>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</si>
  <si>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</si>
  <si>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</si>
  <si>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</si>
  <si>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</si>
  <si>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</si>
  <si>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</si>
  <si>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</si>
  <si>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</si>
  <si>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</si>
  <si>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</si>
  <si>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</si>
  <si>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</si>
  <si>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</si>
  <si>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</si>
  <si>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</si>
  <si>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</si>
  <si>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</si>
  <si>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</si>
  <si>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</si>
  <si>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</si>
  <si>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</si>
  <si>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</si>
  <si>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</si>
  <si>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</si>
  <si>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</si>
  <si>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</si>
  <si>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</si>
  <si>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</si>
  <si>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</si>
  <si>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</si>
  <si>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</si>
  <si>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</si>
  <si>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</si>
  <si>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</si>
  <si>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</si>
  <si>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</si>
  <si>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</si>
  <si>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</si>
  <si>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</si>
  <si>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</si>
  <si>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</si>
  <si>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</si>
  <si>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</si>
  <si>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</si>
  <si>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</si>
  <si>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</si>
  <si>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</si>
  <si>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</si>
  <si>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</si>
  <si>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</si>
  <si>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</si>
  <si>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</si>
  <si>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</si>
  <si>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17</t>
  </si>
  <si>
    <t>Number of annual affected neonatal deaths</t>
  </si>
  <si>
    <t>Number of affected neonatal deaths / 1000 LB</t>
  </si>
  <si>
    <t>0.42</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</si>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</sst>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200</v>
      </c>
    </row>
    <row r="3" s="82" customFormat="1" ht="12.75">
      <c r="A3" s="82" t="s">
        <v>22</v>
      </c>
    </row>
    <row r="5" spans="1:5" ht="41.25" customHeight="1">
      <c r="A5" s="159" t="s">
        <v>343</v>
      </c>
      <c r="B5" s="159"/>
      <c r="C5" s="159"/>
      <c r="D5" s="159"/>
      <c r="E5" s="108"/>
    </row>
    <row r="6" ht="12.75">
      <c r="A6" s="160"/>
    </row>
    <row r="7" spans="1:4" ht="12.75">
      <c r="A7" s="106" t="s">
        <v>344</v>
      </c>
      <c r="B7" s="161" t="s">
        <v>289</v>
      </c>
      <c r="C7" s="106" t="s">
        <v>278</v>
      </c>
      <c r="D7" s="161" t="s">
        <v>345</v>
      </c>
    </row>
    <row r="8" spans="1:4" ht="12.75">
      <c r="A8" s="162" t="s">
        <v>346</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344</v>
      </c>
      <c r="B13" s="161" t="s">
        <v>283</v>
      </c>
      <c r="C13" s="106" t="s">
        <v>284</v>
      </c>
      <c r="D13" s="161" t="s">
        <v>345</v>
      </c>
    </row>
    <row r="14" spans="1:4" ht="12.75">
      <c r="A14" s="162" t="s">
        <v>346</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344</v>
      </c>
      <c r="B19" s="106" t="s">
        <v>347</v>
      </c>
      <c r="C19" s="106" t="s">
        <v>348</v>
      </c>
      <c r="D19" s="161" t="s">
        <v>345</v>
      </c>
    </row>
    <row r="20" spans="1:4" ht="12.75">
      <c r="A20" s="162" t="s">
        <v>346</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287</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200</v>
      </c>
    </row>
    <row r="3" spans="1:7" s="82" customFormat="1" ht="12.75">
      <c r="A3" s="81" t="s">
        <v>24</v>
      </c>
      <c r="B3" s="165"/>
      <c r="C3" s="165"/>
      <c r="D3" s="165"/>
      <c r="E3" s="165"/>
      <c r="F3" s="165"/>
      <c r="G3" s="165"/>
    </row>
    <row r="4" spans="1:7" ht="12.75">
      <c r="A4" s="133"/>
      <c r="B4" s="133"/>
      <c r="C4" s="133"/>
      <c r="D4" s="133"/>
      <c r="E4" s="133"/>
      <c r="F4" s="133"/>
      <c r="G4" s="133"/>
    </row>
    <row r="5" spans="1:7" ht="12.75">
      <c r="A5" s="106" t="s">
        <v>349</v>
      </c>
      <c r="B5" s="106" t="s">
        <v>271</v>
      </c>
      <c r="C5" s="106" t="s">
        <v>67</v>
      </c>
      <c r="D5" s="106" t="s">
        <v>272</v>
      </c>
      <c r="E5" s="106" t="s">
        <v>273</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350</v>
      </c>
      <c r="B10" s="166"/>
      <c r="C10" s="166"/>
      <c r="D10" s="166"/>
      <c r="E10" s="133"/>
      <c r="F10" s="133"/>
      <c r="G10" s="133"/>
    </row>
    <row r="11" spans="1:7" ht="27" customHeight="1">
      <c r="A11" s="166" t="s">
        <v>275</v>
      </c>
      <c r="B11" s="166"/>
      <c r="C11" s="166"/>
      <c r="D11" s="166"/>
      <c r="E11" s="133"/>
      <c r="F11" s="133"/>
      <c r="G11" s="133"/>
    </row>
    <row r="12" spans="1:7" ht="12.75">
      <c r="A12" s="133"/>
      <c r="B12" s="133"/>
      <c r="C12" s="133"/>
      <c r="D12" s="133"/>
      <c r="E12" s="133"/>
      <c r="F12" s="133"/>
      <c r="G12" s="133"/>
    </row>
    <row r="13" spans="1:7" ht="12.75">
      <c r="A13" s="161" t="s">
        <v>351</v>
      </c>
      <c r="B13" s="106" t="s">
        <v>352</v>
      </c>
      <c r="C13" s="106" t="s">
        <v>353</v>
      </c>
      <c r="D13" s="161" t="s">
        <v>279</v>
      </c>
      <c r="E13" s="133"/>
      <c r="F13" s="133"/>
      <c r="G13" s="133"/>
    </row>
    <row r="14" spans="1:7" ht="12.75">
      <c r="A14" s="167" t="s">
        <v>354</v>
      </c>
      <c r="B14" s="167"/>
      <c r="C14" s="167"/>
      <c r="D14" s="167"/>
      <c r="E14" s="133"/>
      <c r="F14" s="133"/>
      <c r="G14" s="133"/>
    </row>
    <row r="15" spans="1:7" ht="12.75">
      <c r="A15" s="154" t="s">
        <v>355</v>
      </c>
      <c r="B15" s="167"/>
      <c r="C15" s="167"/>
      <c r="D15" s="167"/>
      <c r="E15" s="133"/>
      <c r="F15" s="133"/>
      <c r="G15" s="133"/>
    </row>
    <row r="16" spans="1:7" ht="12.75">
      <c r="A16" s="154" t="s">
        <v>356</v>
      </c>
      <c r="B16" s="167"/>
      <c r="C16" s="167"/>
      <c r="D16" s="167"/>
      <c r="E16" s="133"/>
      <c r="F16" s="133"/>
      <c r="G16" s="133"/>
    </row>
    <row r="17" spans="1:7" ht="12.75">
      <c r="A17" s="154" t="s">
        <v>357</v>
      </c>
      <c r="B17" s="167"/>
      <c r="C17" s="167"/>
      <c r="D17" s="167"/>
      <c r="E17" s="133"/>
      <c r="F17" s="133"/>
      <c r="G17" s="133"/>
    </row>
    <row r="18" spans="1:7" ht="12.75">
      <c r="A18" s="167" t="s">
        <v>358</v>
      </c>
      <c r="B18" s="167"/>
      <c r="C18" s="167"/>
      <c r="D18" s="167"/>
      <c r="E18" s="133"/>
      <c r="F18" s="133"/>
      <c r="G18" s="133"/>
    </row>
    <row r="19" spans="1:7" ht="12.75">
      <c r="A19" s="154" t="s">
        <v>355</v>
      </c>
      <c r="B19" s="167"/>
      <c r="C19" s="167"/>
      <c r="D19" s="167"/>
      <c r="E19" s="133"/>
      <c r="F19" s="133"/>
      <c r="G19" s="133"/>
    </row>
    <row r="20" spans="1:7" ht="12.75">
      <c r="A20" s="154" t="s">
        <v>356</v>
      </c>
      <c r="B20" s="167"/>
      <c r="C20" s="167"/>
      <c r="D20" s="167"/>
      <c r="E20" s="133"/>
      <c r="F20" s="133"/>
      <c r="G20" s="133"/>
    </row>
    <row r="21" spans="1:7" ht="12.75">
      <c r="A21" s="154" t="s">
        <v>357</v>
      </c>
      <c r="B21" s="167"/>
      <c r="C21" s="167"/>
      <c r="D21" s="167"/>
      <c r="E21" s="133"/>
      <c r="F21" s="133"/>
      <c r="G21" s="133"/>
    </row>
    <row r="22" spans="1:7" ht="12.75">
      <c r="A22" s="167" t="s">
        <v>359</v>
      </c>
      <c r="B22" s="167"/>
      <c r="C22" s="167"/>
      <c r="D22" s="167"/>
      <c r="E22" s="133"/>
      <c r="F22" s="133"/>
      <c r="G22" s="133"/>
    </row>
    <row r="23" spans="1:7" ht="12.75">
      <c r="A23" s="154" t="s">
        <v>355</v>
      </c>
      <c r="B23" s="167"/>
      <c r="C23" s="167"/>
      <c r="D23" s="167"/>
      <c r="E23" s="133"/>
      <c r="F23" s="133"/>
      <c r="G23" s="133"/>
    </row>
    <row r="24" spans="1:7" ht="12.75">
      <c r="A24" s="154" t="s">
        <v>356</v>
      </c>
      <c r="B24" s="167"/>
      <c r="C24" s="167"/>
      <c r="D24" s="167"/>
      <c r="E24" s="133"/>
      <c r="F24" s="133"/>
      <c r="G24" s="133"/>
    </row>
    <row r="25" spans="1:7" ht="12.75">
      <c r="A25" s="154" t="s">
        <v>357</v>
      </c>
      <c r="B25" s="167"/>
      <c r="C25" s="167"/>
      <c r="D25" s="167"/>
      <c r="E25" s="133"/>
      <c r="F25" s="133"/>
      <c r="G25" s="133"/>
    </row>
    <row r="26" spans="1:7" ht="12.75">
      <c r="A26" s="167" t="s">
        <v>360</v>
      </c>
      <c r="B26" s="167"/>
      <c r="C26" s="167"/>
      <c r="D26" s="167"/>
      <c r="E26" s="133"/>
      <c r="F26" s="133"/>
      <c r="G26" s="133"/>
    </row>
    <row r="27" spans="1:7" ht="12.75">
      <c r="A27" s="154" t="s">
        <v>355</v>
      </c>
      <c r="B27" s="167"/>
      <c r="C27" s="167"/>
      <c r="D27" s="167"/>
      <c r="E27" s="133"/>
      <c r="F27" s="133"/>
      <c r="G27" s="133"/>
    </row>
    <row r="28" spans="1:7" ht="12.75">
      <c r="A28" s="154" t="s">
        <v>356</v>
      </c>
      <c r="B28" s="167"/>
      <c r="C28" s="167"/>
      <c r="D28" s="167"/>
      <c r="E28" s="133"/>
      <c r="F28" s="133"/>
      <c r="G28" s="133"/>
    </row>
    <row r="29" spans="1:7" ht="12.75">
      <c r="A29" s="154" t="s">
        <v>357</v>
      </c>
      <c r="B29" s="167"/>
      <c r="C29" s="167"/>
      <c r="D29" s="167"/>
      <c r="E29" s="133"/>
      <c r="F29" s="133"/>
      <c r="G29" s="133"/>
    </row>
    <row r="30" spans="1:7" ht="12.75">
      <c r="A30" s="133"/>
      <c r="B30" s="133"/>
      <c r="C30" s="133"/>
      <c r="D30" s="133"/>
      <c r="E30" s="133"/>
      <c r="F30" s="133"/>
      <c r="G30" s="133"/>
    </row>
    <row r="31" spans="1:7" ht="12.75">
      <c r="A31" s="133" t="s">
        <v>138</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200</v>
      </c>
    </row>
    <row r="3" s="82" customFormat="1" ht="12.75">
      <c r="A3" s="81" t="s">
        <v>26</v>
      </c>
    </row>
    <row r="5" spans="1:2" ht="12.75" customHeight="1">
      <c r="A5" s="168" t="s">
        <v>361</v>
      </c>
      <c r="B5" s="168"/>
    </row>
    <row r="6" spans="1:2" ht="12.75">
      <c r="A6" s="107" t="s">
        <v>362</v>
      </c>
      <c r="B6" s="162"/>
    </row>
    <row r="7" spans="1:2" ht="12.75">
      <c r="A7" s="169" t="s">
        <v>363</v>
      </c>
      <c r="B7" s="170"/>
    </row>
    <row r="8" spans="1:2" ht="12.75">
      <c r="A8" s="171" t="s">
        <v>364</v>
      </c>
      <c r="B8" s="172"/>
    </row>
    <row r="9" spans="1:2" ht="12.75">
      <c r="A9" s="171" t="s">
        <v>365</v>
      </c>
      <c r="B9" s="172"/>
    </row>
    <row r="10" spans="1:2" ht="12.75">
      <c r="A10" s="171" t="s">
        <v>366</v>
      </c>
      <c r="B10" s="172"/>
    </row>
    <row r="11" spans="1:2" ht="12.75">
      <c r="A11" s="171" t="s">
        <v>367</v>
      </c>
      <c r="B11" s="172"/>
    </row>
    <row r="12" spans="1:2" ht="12.75">
      <c r="A12" s="171" t="s">
        <v>368</v>
      </c>
      <c r="B12" s="173" t="e">
        <f>B9/(B8/1000)</f>
        <v>#DIV/0!</v>
      </c>
    </row>
    <row r="13" spans="1:2" ht="12.75">
      <c r="A13" s="171" t="s">
        <v>369</v>
      </c>
      <c r="B13" s="173" t="e">
        <f>B10/(B8/1000)</f>
        <v>#DIV/0!</v>
      </c>
    </row>
    <row r="14" spans="1:2" ht="12.75">
      <c r="A14" s="107" t="s">
        <v>370</v>
      </c>
      <c r="B14" s="173" t="e">
        <f>B11/(B8/1000)</f>
        <v>#DIV/0!</v>
      </c>
    </row>
    <row r="15" spans="1:3" ht="12" customHeight="1">
      <c r="A15" s="108"/>
      <c r="B15" s="174"/>
      <c r="C15" s="133"/>
    </row>
    <row r="16" spans="1:2" ht="12.75" customHeight="1">
      <c r="A16" s="175" t="s">
        <v>371</v>
      </c>
      <c r="B16" s="175"/>
    </row>
    <row r="17" spans="1:3" ht="12" customHeight="1">
      <c r="A17" s="176"/>
      <c r="B17" s="176"/>
      <c r="C17" s="133"/>
    </row>
    <row r="18" spans="1:3" ht="12.75">
      <c r="A18" s="118" t="s">
        <v>372</v>
      </c>
      <c r="B18" s="177"/>
      <c r="C18" s="178" t="s">
        <v>310</v>
      </c>
    </row>
    <row r="19" spans="1:3" ht="12.75">
      <c r="A19" s="107" t="s">
        <v>373</v>
      </c>
      <c r="B19" s="177"/>
      <c r="C19" s="179" t="s">
        <v>310</v>
      </c>
    </row>
    <row r="20" spans="1:2" ht="12.75">
      <c r="A20" s="107" t="s">
        <v>374</v>
      </c>
      <c r="B20" s="173">
        <f>B19*B18</f>
        <v>0</v>
      </c>
    </row>
    <row r="21" spans="1:2" ht="12.75">
      <c r="A21" s="116" t="s">
        <v>375</v>
      </c>
      <c r="B21" s="180"/>
    </row>
    <row r="22" spans="1:2" ht="12.75">
      <c r="A22" s="107" t="s">
        <v>376</v>
      </c>
      <c r="B22" s="181" t="e">
        <f>B8/B19</f>
        <v>#DIV/0!</v>
      </c>
    </row>
    <row r="23" spans="1:2" ht="12.75">
      <c r="A23" s="107" t="s">
        <v>377</v>
      </c>
      <c r="B23" s="181" t="e">
        <f>B9/B20</f>
        <v>#DIV/0!</v>
      </c>
    </row>
    <row r="24" spans="1:2" ht="12.75">
      <c r="A24" s="107" t="s">
        <v>378</v>
      </c>
      <c r="B24" s="181" t="e">
        <f>B10/B20</f>
        <v>#DIV/0!</v>
      </c>
    </row>
    <row r="25" spans="1:2" ht="12.75">
      <c r="A25" s="107" t="s">
        <v>379</v>
      </c>
      <c r="B25" s="181" t="e">
        <f>B11/B20</f>
        <v>#DIV/0!</v>
      </c>
    </row>
    <row r="26" spans="1:2" ht="12.75">
      <c r="A26" s="107" t="s">
        <v>380</v>
      </c>
      <c r="B26" s="181" t="e">
        <f>B23/(B22/1000)</f>
        <v>#DIV/0!</v>
      </c>
    </row>
    <row r="27" spans="1:2" ht="12.75">
      <c r="A27" s="107" t="s">
        <v>381</v>
      </c>
      <c r="B27" s="181" t="e">
        <f>B24/(B22/1000)</f>
        <v>#DIV/0!</v>
      </c>
    </row>
    <row r="28" spans="1:2" ht="12.75">
      <c r="A28" s="107" t="s">
        <v>382</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349</v>
      </c>
      <c r="B5" s="106" t="s">
        <v>271</v>
      </c>
      <c r="C5" s="106" t="s">
        <v>67</v>
      </c>
      <c r="D5" s="106" t="s">
        <v>383</v>
      </c>
      <c r="E5" s="119" t="s">
        <v>273</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384</v>
      </c>
      <c r="B10" s="184"/>
      <c r="C10" s="184"/>
      <c r="D10" s="184"/>
      <c r="E10" s="184"/>
      <c r="F10" s="108"/>
      <c r="G10" s="108"/>
      <c r="H10" s="108"/>
      <c r="I10" s="108"/>
    </row>
    <row r="11" spans="1:9" ht="26.25" customHeight="1">
      <c r="A11" s="159" t="s">
        <v>275</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385</v>
      </c>
      <c r="C13" s="116"/>
      <c r="D13" s="116" t="s">
        <v>386</v>
      </c>
      <c r="E13" s="116"/>
      <c r="F13" s="116" t="s">
        <v>387</v>
      </c>
      <c r="G13" s="116"/>
    </row>
    <row r="14" spans="1:7" ht="12.75">
      <c r="A14" s="85" t="s">
        <v>276</v>
      </c>
      <c r="B14" s="106" t="s">
        <v>388</v>
      </c>
      <c r="C14" s="106" t="s">
        <v>389</v>
      </c>
      <c r="D14" s="106" t="s">
        <v>388</v>
      </c>
      <c r="E14" s="106" t="s">
        <v>389</v>
      </c>
      <c r="F14" s="106" t="s">
        <v>388</v>
      </c>
      <c r="G14" s="106" t="s">
        <v>389</v>
      </c>
    </row>
    <row r="15" spans="1:7" ht="12.75">
      <c r="A15" s="154" t="s">
        <v>280</v>
      </c>
      <c r="B15" s="116"/>
      <c r="C15" s="116"/>
      <c r="D15" s="116"/>
      <c r="E15" s="116"/>
      <c r="F15" s="116"/>
      <c r="G15" s="116"/>
    </row>
    <row r="16" spans="1:7" ht="12.75">
      <c r="A16" s="154" t="s">
        <v>281</v>
      </c>
      <c r="B16" s="116"/>
      <c r="C16" s="116"/>
      <c r="D16" s="116"/>
      <c r="E16" s="116"/>
      <c r="F16" s="116"/>
      <c r="G16" s="116"/>
    </row>
    <row r="17" spans="1:7" ht="12.75">
      <c r="A17" s="154" t="s">
        <v>282</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200</v>
      </c>
    </row>
    <row r="3" s="189" customFormat="1" ht="12.75">
      <c r="A3" s="189" t="s">
        <v>30</v>
      </c>
    </row>
    <row r="4" spans="1:6" ht="12.75">
      <c r="A4" s="123"/>
      <c r="B4" s="123"/>
      <c r="C4" s="123"/>
      <c r="D4" s="123"/>
      <c r="E4" s="123"/>
      <c r="F4" s="123"/>
    </row>
    <row r="5" spans="1:10" ht="12.75">
      <c r="A5" s="190" t="s">
        <v>334</v>
      </c>
      <c r="B5" s="190" t="s">
        <v>65</v>
      </c>
      <c r="C5" s="190" t="s">
        <v>202</v>
      </c>
      <c r="D5" s="86" t="s">
        <v>203</v>
      </c>
      <c r="E5" s="190" t="s">
        <v>66</v>
      </c>
      <c r="F5" s="190" t="s">
        <v>202</v>
      </c>
      <c r="G5" s="190" t="s">
        <v>204</v>
      </c>
      <c r="J5" s="80"/>
    </row>
    <row r="6" spans="1:10" ht="12.75">
      <c r="A6" s="191" t="s">
        <v>390</v>
      </c>
      <c r="B6" s="192"/>
      <c r="C6" s="193"/>
      <c r="D6" s="194"/>
      <c r="E6" s="192"/>
      <c r="F6" s="193"/>
      <c r="G6" s="190"/>
      <c r="J6" s="80"/>
    </row>
    <row r="7" spans="1:10" ht="12.75">
      <c r="A7" s="195" t="s">
        <v>391</v>
      </c>
      <c r="B7" s="195"/>
      <c r="C7" s="196"/>
      <c r="D7" s="197"/>
      <c r="E7" s="195"/>
      <c r="F7" s="196"/>
      <c r="G7" s="198"/>
      <c r="J7" s="80"/>
    </row>
    <row r="8" spans="1:10" ht="12.75">
      <c r="A8" s="199" t="s">
        <v>392</v>
      </c>
      <c r="B8" s="199"/>
      <c r="C8" s="200"/>
      <c r="D8" s="197" t="s">
        <v>393</v>
      </c>
      <c r="E8" s="199"/>
      <c r="F8" s="200"/>
      <c r="G8" s="198"/>
      <c r="J8" s="80"/>
    </row>
    <row r="9" spans="1:7" ht="12.75">
      <c r="A9" s="201" t="s">
        <v>394</v>
      </c>
      <c r="B9" s="201"/>
      <c r="C9" s="202"/>
      <c r="D9" s="203" t="s">
        <v>230</v>
      </c>
      <c r="E9" s="201"/>
      <c r="F9" s="202"/>
      <c r="G9" s="198"/>
    </row>
    <row r="10" spans="1:7" ht="12.75">
      <c r="A10" s="201" t="s">
        <v>395</v>
      </c>
      <c r="B10" s="201"/>
      <c r="C10" s="202"/>
      <c r="D10" s="204" t="s">
        <v>396</v>
      </c>
      <c r="E10" s="201"/>
      <c r="F10" s="202"/>
      <c r="G10" s="198"/>
    </row>
    <row r="11" spans="1:7" ht="12.75">
      <c r="A11" s="201" t="s">
        <v>397</v>
      </c>
      <c r="B11" s="201"/>
      <c r="C11" s="202"/>
      <c r="D11" s="203" t="s">
        <v>230</v>
      </c>
      <c r="E11" s="201"/>
      <c r="F11" s="202"/>
      <c r="G11" s="198"/>
    </row>
    <row r="12" spans="1:7" ht="12.75">
      <c r="A12" s="201" t="s">
        <v>398</v>
      </c>
      <c r="B12" s="201"/>
      <c r="C12" s="202"/>
      <c r="D12" s="204" t="s">
        <v>235</v>
      </c>
      <c r="E12" s="201"/>
      <c r="F12" s="202"/>
      <c r="G12" s="198"/>
    </row>
    <row r="13" spans="1:7" ht="12.75">
      <c r="A13" s="201" t="s">
        <v>399</v>
      </c>
      <c r="B13" s="201"/>
      <c r="C13" s="202"/>
      <c r="D13" s="203" t="s">
        <v>230</v>
      </c>
      <c r="E13" s="201"/>
      <c r="F13" s="202"/>
      <c r="G13" s="198"/>
    </row>
    <row r="14" spans="1:7" ht="12.75">
      <c r="A14" s="201" t="s">
        <v>400</v>
      </c>
      <c r="B14" s="201"/>
      <c r="C14" s="202"/>
      <c r="D14" s="204" t="s">
        <v>237</v>
      </c>
      <c r="E14" s="201"/>
      <c r="F14" s="202"/>
      <c r="G14" s="198"/>
    </row>
    <row r="15" spans="1:10" ht="12.75">
      <c r="A15" s="201" t="s">
        <v>401</v>
      </c>
      <c r="B15" s="199"/>
      <c r="C15" s="200"/>
      <c r="D15" s="205" t="s">
        <v>228</v>
      </c>
      <c r="E15" s="199"/>
      <c r="F15" s="200"/>
      <c r="G15" s="198"/>
      <c r="J15" s="80"/>
    </row>
    <row r="16" spans="1:10" ht="12.75">
      <c r="A16" s="206" t="s">
        <v>402</v>
      </c>
      <c r="B16" s="199"/>
      <c r="C16" s="200"/>
      <c r="D16" s="207"/>
      <c r="E16" s="199"/>
      <c r="F16" s="200"/>
      <c r="G16" s="198"/>
      <c r="J16" s="80"/>
    </row>
    <row r="17" ht="12.75">
      <c r="G17" s="208"/>
    </row>
    <row r="18" spans="1:6" ht="39.75" customHeight="1">
      <c r="A18" s="158" t="s">
        <v>403</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200</v>
      </c>
    </row>
    <row r="3" s="189" customFormat="1" ht="12.75">
      <c r="A3" s="189" t="s">
        <v>32</v>
      </c>
    </row>
    <row r="5" spans="1:4" ht="12.75" customHeight="1">
      <c r="A5" s="169" t="s">
        <v>404</v>
      </c>
      <c r="B5" s="106" t="s">
        <v>405</v>
      </c>
      <c r="C5" s="106" t="s">
        <v>406</v>
      </c>
      <c r="D5" s="161" t="s">
        <v>345</v>
      </c>
    </row>
    <row r="6" spans="1:4" ht="12.75">
      <c r="A6" s="169" t="s">
        <v>407</v>
      </c>
      <c r="B6" s="106"/>
      <c r="C6" s="106"/>
      <c r="D6" s="161"/>
    </row>
    <row r="7" spans="1:4" ht="12.75">
      <c r="A7" s="162" t="s">
        <v>346</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408</v>
      </c>
      <c r="B12" s="106" t="s">
        <v>405</v>
      </c>
      <c r="C12" s="106" t="s">
        <v>409</v>
      </c>
      <c r="D12" s="161" t="s">
        <v>345</v>
      </c>
    </row>
    <row r="13" spans="1:4" ht="12.75">
      <c r="A13" s="169" t="s">
        <v>407</v>
      </c>
      <c r="B13" s="106"/>
      <c r="C13" s="106"/>
      <c r="D13" s="161"/>
    </row>
    <row r="14" spans="1:4" ht="12.75">
      <c r="A14" s="162" t="s">
        <v>346</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410</v>
      </c>
      <c r="B19" s="106" t="s">
        <v>405</v>
      </c>
      <c r="C19" s="106" t="s">
        <v>411</v>
      </c>
      <c r="D19" s="161" t="s">
        <v>345</v>
      </c>
    </row>
    <row r="20" spans="1:4" ht="12.75">
      <c r="A20" s="169" t="s">
        <v>407</v>
      </c>
      <c r="B20" s="106"/>
      <c r="C20" s="106"/>
      <c r="D20" s="161"/>
    </row>
    <row r="21" spans="1:4" ht="12.75">
      <c r="A21" s="162" t="s">
        <v>346</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412</v>
      </c>
      <c r="B26" s="106" t="s">
        <v>405</v>
      </c>
      <c r="C26" s="106" t="s">
        <v>413</v>
      </c>
      <c r="D26" s="161" t="s">
        <v>345</v>
      </c>
    </row>
    <row r="27" spans="1:4" ht="12.75">
      <c r="A27" s="169" t="s">
        <v>407</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200</v>
      </c>
    </row>
    <row r="3" s="82" customFormat="1" ht="12.75">
      <c r="A3" s="82" t="s">
        <v>34</v>
      </c>
    </row>
    <row r="4" ht="12.75"/>
    <row r="5" spans="1:6" ht="12.75">
      <c r="A5" s="106" t="s">
        <v>414</v>
      </c>
      <c r="B5" s="106" t="s">
        <v>271</v>
      </c>
      <c r="C5" s="106" t="s">
        <v>272</v>
      </c>
      <c r="D5" s="106" t="s">
        <v>273</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415</v>
      </c>
      <c r="B10" s="166"/>
      <c r="C10" s="166"/>
      <c r="D10" s="166"/>
      <c r="E10" s="133"/>
      <c r="F10" s="133"/>
      <c r="G10" s="133"/>
    </row>
    <row r="11" spans="1:7" ht="27.75" customHeight="1">
      <c r="A11" s="166" t="s">
        <v>275</v>
      </c>
      <c r="B11" s="166"/>
      <c r="C11" s="166"/>
      <c r="D11" s="166"/>
      <c r="E11" s="133"/>
      <c r="F11" s="133"/>
      <c r="G11" s="133"/>
    </row>
    <row r="12" spans="1:7" ht="12.75">
      <c r="A12" s="133"/>
      <c r="B12" s="133"/>
      <c r="C12" s="133"/>
      <c r="D12" s="133"/>
      <c r="E12" s="133"/>
      <c r="F12" s="133"/>
      <c r="G12" s="133"/>
    </row>
    <row r="13" spans="1:4" ht="12.75">
      <c r="A13" s="213"/>
      <c r="B13" s="214" t="s">
        <v>416</v>
      </c>
      <c r="C13" s="214" t="s">
        <v>202</v>
      </c>
      <c r="D13" s="214" t="s">
        <v>279</v>
      </c>
    </row>
    <row r="14" spans="1:4" ht="12.75">
      <c r="A14" s="215" t="s">
        <v>355</v>
      </c>
      <c r="B14" s="168"/>
      <c r="C14" s="216"/>
      <c r="D14" s="116"/>
    </row>
    <row r="15" spans="1:4" ht="12.75">
      <c r="A15" s="215" t="s">
        <v>356</v>
      </c>
      <c r="B15" s="168"/>
      <c r="C15" s="216"/>
      <c r="D15" s="116"/>
    </row>
    <row r="16" spans="1:4" ht="12.75">
      <c r="A16" s="153" t="s">
        <v>357</v>
      </c>
      <c r="B16" s="168"/>
      <c r="C16" s="216"/>
      <c r="D16" s="116"/>
    </row>
    <row r="17" ht="12.75"/>
    <row r="18" spans="1:4" ht="41.25" customHeight="1">
      <c r="A18" s="184" t="s">
        <v>417</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200</v>
      </c>
    </row>
    <row r="3" s="82" customFormat="1" ht="12.75">
      <c r="A3" s="82" t="s">
        <v>36</v>
      </c>
    </row>
    <row r="4" ht="12.75"/>
    <row r="5" spans="1:4" s="80" customFormat="1" ht="12.75">
      <c r="A5" s="106" t="s">
        <v>349</v>
      </c>
      <c r="B5" s="106" t="s">
        <v>271</v>
      </c>
      <c r="C5" s="106" t="s">
        <v>383</v>
      </c>
      <c r="D5" s="119" t="s">
        <v>273</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384</v>
      </c>
      <c r="B10" s="159"/>
      <c r="C10" s="159"/>
      <c r="D10" s="159"/>
      <c r="E10" s="108"/>
      <c r="F10" s="108"/>
      <c r="G10" s="108"/>
      <c r="H10" s="108"/>
      <c r="I10" s="108"/>
    </row>
    <row r="11" spans="1:9" s="80" customFormat="1" ht="26.25" customHeight="1">
      <c r="A11" s="159" t="s">
        <v>275</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416</v>
      </c>
      <c r="C13" s="214" t="s">
        <v>202</v>
      </c>
      <c r="D13" s="214" t="s">
        <v>279</v>
      </c>
    </row>
    <row r="14" spans="1:4" s="80" customFormat="1" ht="12.75">
      <c r="A14" s="221" t="s">
        <v>355</v>
      </c>
      <c r="B14" s="168"/>
      <c r="C14" s="216"/>
      <c r="D14" s="116"/>
    </row>
    <row r="15" spans="1:4" s="80" customFormat="1" ht="12.75">
      <c r="A15" s="215" t="s">
        <v>356</v>
      </c>
      <c r="B15" s="168"/>
      <c r="C15" s="216"/>
      <c r="D15" s="116"/>
    </row>
    <row r="16" spans="1:4" s="80" customFormat="1" ht="12.75">
      <c r="A16" s="153" t="s">
        <v>357</v>
      </c>
      <c r="B16" s="168"/>
      <c r="C16" s="216"/>
      <c r="D16" s="116"/>
    </row>
    <row r="17" spans="1:4" s="80" customFormat="1" ht="12.75">
      <c r="A17" s="156"/>
      <c r="B17" s="222"/>
      <c r="C17" s="223"/>
      <c r="D17" s="223"/>
    </row>
    <row r="18" spans="1:4" ht="40.5" customHeight="1">
      <c r="A18" s="184" t="s">
        <v>417</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200</v>
      </c>
    </row>
    <row r="3" s="82" customFormat="1" ht="12.75">
      <c r="A3" s="82" t="s">
        <v>38</v>
      </c>
    </row>
    <row r="4" ht="12.75"/>
    <row r="5" spans="1:8" ht="12.75">
      <c r="A5" s="224" t="s">
        <v>418</v>
      </c>
      <c r="B5" s="224" t="s">
        <v>419</v>
      </c>
      <c r="C5" s="225" t="s">
        <v>202</v>
      </c>
      <c r="D5" s="224" t="s">
        <v>420</v>
      </c>
      <c r="E5" s="225" t="s">
        <v>202</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421</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417</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200</v>
      </c>
    </row>
    <row r="3" s="82" customFormat="1" ht="12.75">
      <c r="A3" s="82" t="s">
        <v>40</v>
      </c>
    </row>
    <row r="4" ht="12.75"/>
    <row r="5" spans="1:5" ht="12.75">
      <c r="A5" s="106" t="s">
        <v>344</v>
      </c>
      <c r="B5" s="106" t="s">
        <v>422</v>
      </c>
      <c r="C5" s="106" t="s">
        <v>423</v>
      </c>
      <c r="D5" s="106" t="s">
        <v>424</v>
      </c>
      <c r="E5" s="161" t="s">
        <v>345</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417</v>
      </c>
      <c r="B11" s="166"/>
      <c r="C11" s="166"/>
      <c r="D11" s="166"/>
    </row>
    <row r="12" ht="39" customHeight="1">
      <c r="A12" s="80" t="s">
        <v>425</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37125</v>
      </c>
      <c r="C12" s="28">
        <v>34033</v>
      </c>
      <c r="D12" s="28">
        <v>71158</v>
      </c>
      <c r="E12" s="29"/>
      <c r="F12" s="29"/>
      <c r="G12" s="30">
        <f>E12+F12</f>
        <v>0</v>
      </c>
      <c r="H12" s="29"/>
      <c r="I12" s="29"/>
      <c r="J12" s="30">
        <f>H12+I12</f>
        <v>0</v>
      </c>
    </row>
    <row r="13" spans="1:10" ht="12.75">
      <c r="A13" s="27" t="s">
        <v>72</v>
      </c>
      <c r="B13" s="28">
        <v>35327</v>
      </c>
      <c r="C13" s="28">
        <v>32285</v>
      </c>
      <c r="D13" s="28">
        <v>67612</v>
      </c>
      <c r="E13" s="29"/>
      <c r="F13" s="29"/>
      <c r="G13" s="30">
        <f>E13+F13</f>
        <v>0</v>
      </c>
      <c r="H13" s="29"/>
      <c r="I13" s="29"/>
      <c r="J13" s="30">
        <f>H13+I13</f>
        <v>0</v>
      </c>
    </row>
    <row r="14" spans="1:10" ht="12.75">
      <c r="A14" s="27" t="s">
        <v>73</v>
      </c>
      <c r="B14" s="28">
        <v>32194</v>
      </c>
      <c r="C14" s="28">
        <v>29508</v>
      </c>
      <c r="D14" s="28">
        <v>61702</v>
      </c>
      <c r="E14" s="29"/>
      <c r="F14" s="29"/>
      <c r="G14" s="30">
        <f>E14+F14</f>
        <v>0</v>
      </c>
      <c r="H14" s="29"/>
      <c r="I14" s="29"/>
      <c r="J14" s="30">
        <f>H14+I14</f>
        <v>0</v>
      </c>
    </row>
    <row r="15" spans="1:10" ht="12.75">
      <c r="A15" s="27" t="s">
        <v>74</v>
      </c>
      <c r="B15" s="28">
        <v>27869</v>
      </c>
      <c r="C15" s="28">
        <v>25556</v>
      </c>
      <c r="D15" s="28">
        <v>53425</v>
      </c>
      <c r="E15" s="29"/>
      <c r="F15" s="29"/>
      <c r="G15" s="30">
        <f>E15+F15</f>
        <v>0</v>
      </c>
      <c r="H15" s="29"/>
      <c r="I15" s="29"/>
      <c r="J15" s="30">
        <f>H15+I15</f>
        <v>0</v>
      </c>
    </row>
    <row r="16" spans="1:10" ht="12.75">
      <c r="A16" s="27" t="s">
        <v>75</v>
      </c>
      <c r="B16" s="28">
        <v>26300</v>
      </c>
      <c r="C16" s="28">
        <v>24103</v>
      </c>
      <c r="D16" s="28">
        <v>50403</v>
      </c>
      <c r="E16" s="29"/>
      <c r="F16" s="29"/>
      <c r="G16" s="30">
        <f>E16+F16</f>
        <v>0</v>
      </c>
      <c r="H16" s="29"/>
      <c r="I16" s="29"/>
      <c r="J16" s="30">
        <f>H16+I16</f>
        <v>0</v>
      </c>
    </row>
    <row r="17" spans="1:10" ht="12.75">
      <c r="A17" s="27" t="s">
        <v>76</v>
      </c>
      <c r="B17" s="28">
        <v>22734</v>
      </c>
      <c r="C17" s="28">
        <v>21450</v>
      </c>
      <c r="D17" s="28">
        <v>44184</v>
      </c>
      <c r="E17" s="29"/>
      <c r="F17" s="29"/>
      <c r="G17" s="30">
        <f>E17+F17</f>
        <v>0</v>
      </c>
      <c r="H17" s="29"/>
      <c r="I17" s="29"/>
      <c r="J17" s="30">
        <f>H17+I17</f>
        <v>0</v>
      </c>
    </row>
    <row r="18" spans="1:10" ht="12.75">
      <c r="A18" s="27" t="s">
        <v>77</v>
      </c>
      <c r="B18" s="28">
        <v>19347</v>
      </c>
      <c r="C18" s="28">
        <v>19264</v>
      </c>
      <c r="D18" s="28">
        <v>38611</v>
      </c>
      <c r="E18" s="29"/>
      <c r="F18" s="29"/>
      <c r="G18" s="30">
        <f>E18+F18</f>
        <v>0</v>
      </c>
      <c r="H18" s="29"/>
      <c r="I18" s="29"/>
      <c r="J18" s="30">
        <f>H18+I18</f>
        <v>0</v>
      </c>
    </row>
    <row r="19" spans="1:10" ht="12.75">
      <c r="A19" s="27" t="s">
        <v>78</v>
      </c>
      <c r="B19" s="28">
        <v>16811</v>
      </c>
      <c r="C19" s="28">
        <v>16644</v>
      </c>
      <c r="D19" s="28">
        <v>33455</v>
      </c>
      <c r="E19" s="29"/>
      <c r="F19" s="29"/>
      <c r="G19" s="30">
        <f>E19+F19</f>
        <v>0</v>
      </c>
      <c r="H19" s="29"/>
      <c r="I19" s="29"/>
      <c r="J19" s="30">
        <f>H19+I19</f>
        <v>0</v>
      </c>
    </row>
    <row r="20" spans="1:10" ht="12.75">
      <c r="A20" s="27" t="s">
        <v>79</v>
      </c>
      <c r="B20" s="28">
        <v>12582</v>
      </c>
      <c r="C20" s="28">
        <v>12135</v>
      </c>
      <c r="D20" s="28">
        <v>24717</v>
      </c>
      <c r="E20" s="29"/>
      <c r="F20" s="29"/>
      <c r="G20" s="30">
        <f>E20+F20</f>
        <v>0</v>
      </c>
      <c r="H20" s="29"/>
      <c r="I20" s="29"/>
      <c r="J20" s="30">
        <f>H20+I20</f>
        <v>0</v>
      </c>
    </row>
    <row r="21" spans="1:10" ht="12.75">
      <c r="A21" s="27" t="s">
        <v>80</v>
      </c>
      <c r="B21" s="28">
        <v>10266</v>
      </c>
      <c r="C21" s="28">
        <v>9840</v>
      </c>
      <c r="D21" s="28">
        <v>20106</v>
      </c>
      <c r="E21" s="29"/>
      <c r="F21" s="29"/>
      <c r="G21" s="30">
        <f>E21+F21</f>
        <v>0</v>
      </c>
      <c r="H21" s="29"/>
      <c r="I21" s="29"/>
      <c r="J21" s="30">
        <f>H21+I21</f>
        <v>0</v>
      </c>
    </row>
    <row r="22" spans="1:10" ht="12.75">
      <c r="A22" s="27" t="s">
        <v>81</v>
      </c>
      <c r="B22" s="28">
        <v>7611</v>
      </c>
      <c r="C22" s="28">
        <v>7074</v>
      </c>
      <c r="D22" s="28">
        <v>14685</v>
      </c>
      <c r="E22" s="29"/>
      <c r="F22" s="29"/>
      <c r="G22" s="30">
        <f>E22+F22</f>
        <v>0</v>
      </c>
      <c r="H22" s="29"/>
      <c r="I22" s="29"/>
      <c r="J22" s="30">
        <f>H22+I22</f>
        <v>0</v>
      </c>
    </row>
    <row r="23" spans="1:10" ht="12.75">
      <c r="A23" s="27" t="s">
        <v>82</v>
      </c>
      <c r="B23" s="28">
        <v>6206</v>
      </c>
      <c r="C23" s="28">
        <v>5951</v>
      </c>
      <c r="D23" s="28">
        <v>12157</v>
      </c>
      <c r="E23" s="29"/>
      <c r="F23" s="29"/>
      <c r="G23" s="30">
        <f>E23+F23</f>
        <v>0</v>
      </c>
      <c r="H23" s="29"/>
      <c r="I23" s="29"/>
      <c r="J23" s="30">
        <f>H23+I23</f>
        <v>0</v>
      </c>
    </row>
    <row r="24" spans="1:10" ht="12.75">
      <c r="A24" s="27" t="s">
        <v>83</v>
      </c>
      <c r="B24" s="28">
        <v>4586</v>
      </c>
      <c r="C24" s="28">
        <v>4596</v>
      </c>
      <c r="D24" s="28">
        <v>9182</v>
      </c>
      <c r="E24" s="29"/>
      <c r="F24" s="29"/>
      <c r="G24" s="30">
        <f>E24+F24</f>
        <v>0</v>
      </c>
      <c r="H24" s="29"/>
      <c r="I24" s="29"/>
      <c r="J24" s="30">
        <f>H24+I24</f>
        <v>0</v>
      </c>
    </row>
    <row r="25" spans="1:10" ht="12.75">
      <c r="A25" s="27" t="s">
        <v>84</v>
      </c>
      <c r="B25" s="28">
        <v>8746</v>
      </c>
      <c r="C25" s="28">
        <v>8178</v>
      </c>
      <c r="D25" s="28">
        <v>16924</v>
      </c>
      <c r="E25" s="29"/>
      <c r="F25" s="29"/>
      <c r="G25" s="30">
        <f>E25+F25</f>
        <v>0</v>
      </c>
      <c r="H25" s="29"/>
      <c r="I25" s="29"/>
      <c r="J25" s="30">
        <f>H25+I25</f>
        <v>0</v>
      </c>
    </row>
    <row r="26" spans="1:10" ht="12.75">
      <c r="A26" s="27" t="s">
        <v>70</v>
      </c>
      <c r="B26" s="30">
        <f>SUM(B12:B25)</f>
        <v>267704</v>
      </c>
      <c r="C26" s="30">
        <f>SUM(C12:C25)</f>
        <v>250617</v>
      </c>
      <c r="D26" s="28">
        <v>518321</v>
      </c>
      <c r="E26" s="30">
        <f>SUM(E12:E25)</f>
        <v>0</v>
      </c>
      <c r="F26" s="30">
        <f>SUM(F12:F25)</f>
        <v>0</v>
      </c>
      <c r="G26" s="30">
        <f>E26+F26</f>
        <v>0</v>
      </c>
      <c r="H26" s="30">
        <f>SUM(H12:H25)</f>
        <v>0</v>
      </c>
      <c r="I26" s="30">
        <f>SUM(I12:I25)</f>
        <v>0</v>
      </c>
      <c r="J26" s="30">
        <f>H26+I26</f>
        <v>0</v>
      </c>
    </row>
    <row r="27" spans="1:10" ht="12.75">
      <c r="A27" s="31" t="s">
        <v>85</v>
      </c>
      <c r="B27" s="32"/>
      <c r="C27" s="33">
        <f>SUM(C15:C20)</f>
        <v>119152</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17.301</v>
      </c>
      <c r="C41" s="46" t="s">
        <v>100</v>
      </c>
      <c r="D41" s="47"/>
      <c r="E41" s="48"/>
      <c r="F41" s="47"/>
      <c r="G41" s="48"/>
    </row>
    <row r="42" spans="1:7" s="49" customFormat="1" ht="12.75">
      <c r="A42" s="27" t="s">
        <v>105</v>
      </c>
      <c r="B42" s="45">
        <v>18.4</v>
      </c>
      <c r="C42" s="46" t="s">
        <v>100</v>
      </c>
      <c r="D42" s="47"/>
      <c r="E42" s="48"/>
      <c r="F42" s="47"/>
      <c r="G42" s="48"/>
    </row>
    <row r="43" spans="1:7" s="49" customFormat="1" ht="12.75">
      <c r="A43" s="44" t="s">
        <v>106</v>
      </c>
      <c r="B43" s="45">
        <v>21.6</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119</v>
      </c>
      <c r="C52" s="46" t="s">
        <v>100</v>
      </c>
      <c r="D52" s="47"/>
      <c r="E52" s="48"/>
      <c r="F52" s="47"/>
      <c r="G52" s="48"/>
    </row>
    <row r="53" spans="1:7" s="49" customFormat="1" ht="12.75">
      <c r="A53" s="44" t="s">
        <v>120</v>
      </c>
      <c r="B53" s="45" t="s">
        <v>121</v>
      </c>
      <c r="C53" s="46" t="s">
        <v>122</v>
      </c>
      <c r="D53" s="47"/>
      <c r="E53" s="48"/>
      <c r="F53" s="47"/>
      <c r="G53" s="48"/>
    </row>
    <row r="54" spans="1:7" s="49" customFormat="1" ht="12.75">
      <c r="A54" s="37" t="s">
        <v>123</v>
      </c>
      <c r="B54" s="45" t="s">
        <v>124</v>
      </c>
      <c r="C54" s="46" t="s">
        <v>100</v>
      </c>
      <c r="D54" s="47"/>
      <c r="E54" s="48"/>
      <c r="F54" s="47"/>
      <c r="G54" s="48"/>
    </row>
    <row r="55" spans="1:7" s="58" customFormat="1" ht="12.75">
      <c r="A55" s="54" t="s">
        <v>125</v>
      </c>
      <c r="B55" s="55"/>
      <c r="C55" s="55"/>
      <c r="D55" s="56"/>
      <c r="E55" s="57"/>
      <c r="F55" s="48"/>
      <c r="G55" s="48"/>
    </row>
    <row r="56" spans="1:7" s="58" customFormat="1" ht="12.75">
      <c r="A56" s="54" t="s">
        <v>126</v>
      </c>
      <c r="B56" s="55" t="s">
        <v>127</v>
      </c>
      <c r="C56" s="55" t="s">
        <v>100</v>
      </c>
      <c r="D56" s="56"/>
      <c r="E56" s="57"/>
      <c r="F56" s="47"/>
      <c r="G56" s="48"/>
    </row>
    <row r="57" spans="1:7" s="49" customFormat="1" ht="12.75">
      <c r="A57" s="26" t="s">
        <v>128</v>
      </c>
      <c r="B57" s="43" t="s">
        <v>95</v>
      </c>
      <c r="C57" s="43" t="s">
        <v>88</v>
      </c>
      <c r="D57" s="43" t="s">
        <v>96</v>
      </c>
      <c r="E57" s="43" t="s">
        <v>88</v>
      </c>
      <c r="F57" s="43" t="s">
        <v>97</v>
      </c>
      <c r="G57" s="43" t="s">
        <v>88</v>
      </c>
    </row>
    <row r="58" spans="1:7" s="58" customFormat="1" ht="12.75">
      <c r="A58" s="54" t="s">
        <v>129</v>
      </c>
      <c r="B58" s="45"/>
      <c r="C58" s="46"/>
      <c r="D58" s="47"/>
      <c r="E58" s="59"/>
      <c r="F58" s="47"/>
      <c r="G58" s="48"/>
    </row>
    <row r="59" spans="1:7" s="58" customFormat="1" ht="12.75">
      <c r="A59" s="54" t="s">
        <v>130</v>
      </c>
      <c r="B59" s="45"/>
      <c r="C59" s="46"/>
      <c r="D59" s="47"/>
      <c r="E59" s="59"/>
      <c r="F59" s="47"/>
      <c r="G59" s="48"/>
    </row>
    <row r="60" spans="1:7" s="13" customFormat="1" ht="12.75">
      <c r="A60" s="41"/>
      <c r="B60" s="60"/>
      <c r="C60" s="60"/>
      <c r="D60" s="60"/>
      <c r="E60" s="60"/>
      <c r="F60" s="61"/>
      <c r="G60" s="61"/>
    </row>
    <row r="61" spans="1:7" s="13" customFormat="1" ht="12.75">
      <c r="A61" s="26" t="s">
        <v>131</v>
      </c>
      <c r="B61" s="62" t="s">
        <v>95</v>
      </c>
      <c r="C61" s="62" t="s">
        <v>88</v>
      </c>
      <c r="D61" s="43" t="s">
        <v>96</v>
      </c>
      <c r="E61" s="43" t="s">
        <v>88</v>
      </c>
      <c r="F61" s="43" t="s">
        <v>97</v>
      </c>
      <c r="G61" s="43" t="s">
        <v>88</v>
      </c>
    </row>
    <row r="62" spans="1:256" s="13" customFormat="1" ht="12.75">
      <c r="A62" s="63" t="s">
        <v>132</v>
      </c>
      <c r="B62" s="45" t="s">
        <v>133</v>
      </c>
      <c r="C62" s="46" t="s">
        <v>100</v>
      </c>
      <c r="D62" s="47"/>
      <c r="E62" s="48"/>
      <c r="F62" s="47"/>
      <c r="G62" s="48"/>
      <c r="H62" s="64"/>
      <c r="I62" s="64"/>
      <c r="J62" s="64"/>
      <c r="K62" s="64"/>
      <c r="L62" s="64"/>
      <c r="M62" s="64"/>
      <c r="N62" s="64"/>
      <c r="O62" s="64"/>
      <c r="P62" s="64"/>
      <c r="IV62" s="64"/>
    </row>
    <row r="63" spans="1:7" s="13" customFormat="1" ht="12.75">
      <c r="A63" s="54" t="s">
        <v>134</v>
      </c>
      <c r="B63" s="45" t="s">
        <v>135</v>
      </c>
      <c r="C63" s="46" t="s">
        <v>100</v>
      </c>
      <c r="D63" s="47"/>
      <c r="E63" s="48"/>
      <c r="F63" s="47"/>
      <c r="G63" s="48"/>
    </row>
    <row r="64" spans="1:7" s="13" customFormat="1" ht="12.75">
      <c r="A64" s="44" t="s">
        <v>136</v>
      </c>
      <c r="B64" s="45"/>
      <c r="C64" s="46"/>
      <c r="D64" s="47"/>
      <c r="E64" s="48"/>
      <c r="F64" s="47"/>
      <c r="G64" s="48"/>
    </row>
    <row r="65" spans="1:256" s="64" customFormat="1" ht="12.75">
      <c r="A65" s="44" t="s">
        <v>137</v>
      </c>
      <c r="B65" s="45" t="s">
        <v>135</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138</v>
      </c>
      <c r="F67" s="52"/>
      <c r="G67" s="52"/>
    </row>
    <row r="68" spans="1:7" ht="12.75">
      <c r="A68" s="13" t="s">
        <v>139</v>
      </c>
      <c r="F68" s="66"/>
      <c r="G68" s="66"/>
    </row>
    <row r="69" spans="1:7" ht="12.75">
      <c r="A69" s="13" t="s">
        <v>140</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426</v>
      </c>
    </row>
    <row r="6" ht="12.75">
      <c r="A6" s="80" t="s">
        <v>427</v>
      </c>
    </row>
    <row r="7" spans="1:3" ht="12.75">
      <c r="A7" s="242" t="s">
        <v>428</v>
      </c>
      <c r="B7" s="102"/>
      <c r="C7" s="102"/>
    </row>
    <row r="9" spans="1:3" ht="12.75">
      <c r="A9" s="243" t="s">
        <v>429</v>
      </c>
      <c r="B9" s="244"/>
      <c r="C9" s="245" t="s">
        <v>295</v>
      </c>
    </row>
    <row r="10" spans="1:3" ht="12.75">
      <c r="A10" s="246" t="s">
        <v>430</v>
      </c>
      <c r="B10" s="246"/>
      <c r="C10" s="247"/>
    </row>
    <row r="11" spans="1:3" ht="12.75">
      <c r="A11" s="246" t="s">
        <v>431</v>
      </c>
      <c r="B11" s="246"/>
      <c r="C11" s="248" t="s">
        <v>432</v>
      </c>
    </row>
    <row r="12" spans="1:3" ht="12.75">
      <c r="A12" s="246" t="s">
        <v>433</v>
      </c>
      <c r="B12" s="246"/>
      <c r="C12" s="249" t="s">
        <v>310</v>
      </c>
    </row>
    <row r="13" spans="1:3" ht="12.75">
      <c r="A13" s="250" t="s">
        <v>434</v>
      </c>
      <c r="B13" s="251">
        <f>IF(B10="","",IF(((B10-(1.07*B12)+(0.15*B11*B12))/(1-0.88*B12))&lt;B15,B15,((B10-(1.07*B12)+(0.15*B11*B12))/(1-0.88*B12))))</f>
        <v>0</v>
      </c>
      <c r="C13" s="247"/>
    </row>
    <row r="14" spans="1:2" ht="12.75">
      <c r="A14" s="117"/>
      <c r="B14" s="117"/>
    </row>
    <row r="15" spans="1:3" ht="12.75">
      <c r="A15" s="252" t="s">
        <v>435</v>
      </c>
      <c r="B15" s="253">
        <v>0.9</v>
      </c>
      <c r="C15" s="245" t="s">
        <v>436</v>
      </c>
    </row>
    <row r="17" spans="1:3" ht="12.75">
      <c r="A17" s="254" t="s">
        <v>437</v>
      </c>
      <c r="B17" s="255"/>
      <c r="C17" s="247"/>
    </row>
    <row r="18" spans="1:3" ht="12.75">
      <c r="A18" s="256" t="s">
        <v>438</v>
      </c>
      <c r="B18" s="256"/>
      <c r="C18" s="248" t="s">
        <v>432</v>
      </c>
    </row>
    <row r="19" spans="1:3" ht="12.75">
      <c r="A19" s="256" t="s">
        <v>439</v>
      </c>
      <c r="B19" s="256"/>
      <c r="C19" s="249" t="s">
        <v>310</v>
      </c>
    </row>
    <row r="20" spans="1:3" ht="12.75">
      <c r="A20" s="257" t="s">
        <v>440</v>
      </c>
      <c r="B20" s="258">
        <f>IF(B13="","",IF(B13=0.9,0.9,IF((1.07*B19+0.12*B13*B19-0.15*(IF(B18="",B11,B18))*B19+B13-B13*B19)&lt;B15,B15,(1.07*B19+0.12*B13*B19-0.15*(IF(B18="",B11,B18))*B19+B13-B13*B19))))</f>
        <v>0</v>
      </c>
      <c r="C20" s="256" t="s">
        <v>441</v>
      </c>
    </row>
    <row r="21" spans="1:3" ht="12.75">
      <c r="A21" s="257" t="s">
        <v>442</v>
      </c>
      <c r="B21" s="258">
        <f>IF(B20="","",B13-B20)</f>
        <v>0</v>
      </c>
      <c r="C21" s="256" t="s">
        <v>441</v>
      </c>
    </row>
    <row r="23" ht="12.75">
      <c r="A23" s="80" t="s">
        <v>443</v>
      </c>
    </row>
    <row r="24" ht="12.75">
      <c r="A24" s="80" t="s">
        <v>444</v>
      </c>
    </row>
    <row r="25" ht="12.75">
      <c r="A25" s="80" t="s">
        <v>445</v>
      </c>
    </row>
    <row r="27" spans="1:3" ht="12.75" customHeight="1">
      <c r="A27" s="259" t="s">
        <v>446</v>
      </c>
      <c r="B27" s="259"/>
      <c r="C27" s="259"/>
    </row>
    <row r="28" spans="1:3" ht="12.75" customHeight="1">
      <c r="A28" s="259" t="s">
        <v>447</v>
      </c>
      <c r="B28" s="259"/>
      <c r="C28" s="259"/>
    </row>
    <row r="29" spans="1:3" ht="12.75">
      <c r="A29" s="260" t="s">
        <v>448</v>
      </c>
      <c r="B29" s="247"/>
      <c r="C29" s="247"/>
    </row>
    <row r="30" ht="12.75">
      <c r="A30" s="80" t="s">
        <v>449</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450</v>
      </c>
    </row>
    <row r="5" ht="12.75" customHeight="1">
      <c r="A5" s="242" t="s">
        <v>451</v>
      </c>
    </row>
    <row r="6" spans="1:3" ht="9.75" customHeight="1">
      <c r="A6" s="102"/>
      <c r="B6" s="102"/>
      <c r="C6" s="102"/>
    </row>
    <row r="7" spans="1:4" ht="12.75" customHeight="1">
      <c r="A7" s="261" t="s">
        <v>452</v>
      </c>
      <c r="B7" s="261"/>
      <c r="C7" s="262" t="s">
        <v>295</v>
      </c>
      <c r="D7" s="102"/>
    </row>
    <row r="8" spans="1:4" ht="12.75">
      <c r="A8" s="263" t="s">
        <v>453</v>
      </c>
      <c r="B8" s="264"/>
      <c r="C8" s="265" t="s">
        <v>454</v>
      </c>
      <c r="D8" s="102"/>
    </row>
    <row r="9" spans="1:4" ht="12.75">
      <c r="A9" s="263" t="s">
        <v>455</v>
      </c>
      <c r="B9" s="253">
        <v>0.72</v>
      </c>
      <c r="C9" s="266" t="s">
        <v>456</v>
      </c>
      <c r="D9" s="102"/>
    </row>
    <row r="10" spans="1:4" ht="12.75" customHeight="1">
      <c r="A10" s="264" t="s">
        <v>457</v>
      </c>
      <c r="B10" s="264"/>
      <c r="C10" s="266" t="s">
        <v>310</v>
      </c>
      <c r="D10" s="102"/>
    </row>
    <row r="11" spans="1:4" ht="12.75" customHeight="1">
      <c r="A11" s="264" t="s">
        <v>458</v>
      </c>
      <c r="B11" s="253">
        <f>B10*B9</f>
        <v>0</v>
      </c>
      <c r="C11" s="266" t="s">
        <v>459</v>
      </c>
      <c r="D11" s="102"/>
    </row>
    <row r="12" spans="1:4" ht="12.75" customHeight="1">
      <c r="A12" s="264" t="s">
        <v>460</v>
      </c>
      <c r="B12" s="267">
        <f>B11*B8</f>
        <v>0</v>
      </c>
      <c r="C12" s="266" t="s">
        <v>461</v>
      </c>
      <c r="D12" s="102"/>
    </row>
    <row r="13" spans="1:4" ht="12.75" customHeight="1">
      <c r="A13" s="264" t="s">
        <v>462</v>
      </c>
      <c r="B13" s="253">
        <v>0.9</v>
      </c>
      <c r="C13" s="268" t="s">
        <v>436</v>
      </c>
      <c r="D13" s="102"/>
    </row>
    <row r="14" spans="1:3" ht="9.75" customHeight="1">
      <c r="A14" s="269"/>
      <c r="B14" s="269"/>
      <c r="C14" s="102"/>
    </row>
    <row r="15" spans="1:3" ht="28.5" customHeight="1">
      <c r="A15" s="264" t="s">
        <v>463</v>
      </c>
      <c r="B15" s="267">
        <f>B8-((B9*B10)*B8)</f>
        <v>0</v>
      </c>
      <c r="C15" s="270" t="s">
        <v>464</v>
      </c>
    </row>
    <row r="16" spans="1:3" ht="18" customHeight="1">
      <c r="A16" s="264" t="s">
        <v>465</v>
      </c>
      <c r="B16" s="271" t="e">
        <f>1-(B15/B8)</f>
        <v>#DIV/0!</v>
      </c>
      <c r="C16" s="263" t="s">
        <v>466</v>
      </c>
    </row>
    <row r="17" spans="1:3" ht="12.75" customHeight="1">
      <c r="A17" s="264" t="s">
        <v>467</v>
      </c>
      <c r="B17" s="267">
        <f>B8-B15</f>
        <v>0</v>
      </c>
      <c r="C17" s="102" t="s">
        <v>468</v>
      </c>
    </row>
    <row r="18" spans="1:4" ht="12.75" customHeight="1">
      <c r="A18" s="272" t="s">
        <v>469</v>
      </c>
      <c r="B18" s="273">
        <f>IF((B15&gt;B13),B15,B13)</f>
        <v>0.9</v>
      </c>
      <c r="C18" s="264" t="s">
        <v>470</v>
      </c>
      <c r="D18" s="102"/>
    </row>
    <row r="19" spans="1:3" ht="12.75" customHeight="1">
      <c r="A19" s="102"/>
      <c r="B19" s="102"/>
      <c r="C19" s="102"/>
    </row>
    <row r="20" ht="12.75" customHeight="1">
      <c r="A20" s="274" t="s">
        <v>471</v>
      </c>
    </row>
    <row r="21" spans="1:3" ht="9.75" customHeight="1">
      <c r="A21" s="102"/>
      <c r="B21" s="102"/>
      <c r="C21" s="102"/>
    </row>
    <row r="22" spans="1:4" ht="12.75">
      <c r="A22" s="87" t="s">
        <v>472</v>
      </c>
      <c r="B22" s="275"/>
      <c r="C22" s="276" t="s">
        <v>473</v>
      </c>
      <c r="D22" s="102"/>
    </row>
    <row r="23" spans="1:3" ht="12.75" customHeight="1">
      <c r="A23" s="269"/>
      <c r="B23" s="269"/>
      <c r="C23" s="102"/>
    </row>
    <row r="24" spans="1:4" ht="12.75" customHeight="1">
      <c r="A24" s="269"/>
      <c r="B24" s="277" t="s">
        <v>463</v>
      </c>
      <c r="C24" s="278"/>
      <c r="D24" s="102"/>
    </row>
    <row r="25" spans="1:4" ht="12.75" customHeight="1">
      <c r="A25" s="279" t="s">
        <v>474</v>
      </c>
      <c r="B25" s="280"/>
      <c r="C25" s="276" t="s">
        <v>475</v>
      </c>
      <c r="D25" s="102"/>
    </row>
    <row r="26" spans="1:4" ht="12.75" customHeight="1">
      <c r="A26" s="279" t="s">
        <v>476</v>
      </c>
      <c r="B26" s="280">
        <f>IF(B8="","",B18)</f>
        <v>0</v>
      </c>
      <c r="C26" s="281"/>
      <c r="D26" s="102"/>
    </row>
    <row r="27" spans="1:4" ht="12.75" customHeight="1">
      <c r="A27" s="279" t="s">
        <v>477</v>
      </c>
      <c r="B27" s="282">
        <f>B25-(B22*B18)</f>
        <v>0</v>
      </c>
      <c r="C27" s="264" t="s">
        <v>478</v>
      </c>
      <c r="D27" s="102"/>
    </row>
    <row r="28" spans="1:4" ht="12.75" customHeight="1">
      <c r="A28" s="283" t="s">
        <v>479</v>
      </c>
      <c r="B28" s="284" t="e">
        <f>IF(B27&lt;B13,(B8-B13)/B8,(B8-B27)/B8)</f>
        <v>#DIV/0!</v>
      </c>
      <c r="C28" s="264" t="s">
        <v>480</v>
      </c>
      <c r="D28" s="102"/>
    </row>
    <row r="29" spans="1:4" ht="12.75">
      <c r="A29" s="283" t="s">
        <v>481</v>
      </c>
      <c r="B29" s="285">
        <f>IF(B10="","",IF(B27&gt;B18,B27,B18))</f>
        <v>0</v>
      </c>
      <c r="D29" s="102"/>
    </row>
    <row r="30" ht="12.75" customHeight="1">
      <c r="A30" s="286" t="s">
        <v>444</v>
      </c>
    </row>
    <row r="31" ht="12.75" customHeight="1">
      <c r="A31" s="287" t="s">
        <v>482</v>
      </c>
    </row>
    <row r="32" ht="12.75" customHeight="1">
      <c r="A32" s="286" t="s">
        <v>483</v>
      </c>
    </row>
    <row r="33" ht="12.75" customHeight="1">
      <c r="A33" s="286" t="s">
        <v>484</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485</v>
      </c>
    </row>
    <row r="5" ht="12.75" customHeight="1">
      <c r="A5" s="274" t="s">
        <v>486</v>
      </c>
    </row>
    <row r="6" ht="12.75" customHeight="1">
      <c r="A6" s="288" t="s">
        <v>487</v>
      </c>
    </row>
    <row r="7" ht="12.75" customHeight="1">
      <c r="A7" s="274" t="s">
        <v>488</v>
      </c>
    </row>
    <row r="8" ht="12.75" customHeight="1">
      <c r="A8" s="274" t="s">
        <v>489</v>
      </c>
    </row>
    <row r="9" spans="1:3" ht="12.75" customHeight="1">
      <c r="A9" s="102"/>
      <c r="B9" s="102"/>
      <c r="C9" s="102"/>
    </row>
    <row r="10" spans="1:4" ht="12.75">
      <c r="A10" s="263" t="s">
        <v>490</v>
      </c>
      <c r="B10" s="289"/>
      <c r="C10" s="263" t="s">
        <v>491</v>
      </c>
      <c r="D10" s="102"/>
    </row>
    <row r="11" spans="1:3" ht="12.75" customHeight="1">
      <c r="A11" s="290" t="s">
        <v>492</v>
      </c>
      <c r="B11" s="290"/>
      <c r="C11" s="102"/>
    </row>
    <row r="12" spans="1:3" ht="12.75" customHeight="1">
      <c r="A12" s="264" t="s">
        <v>493</v>
      </c>
      <c r="B12" s="291"/>
      <c r="C12" s="292" t="s">
        <v>310</v>
      </c>
    </row>
    <row r="13" spans="1:4" ht="12.75" customHeight="1">
      <c r="A13" s="264" t="s">
        <v>494</v>
      </c>
      <c r="B13" s="264"/>
      <c r="C13" s="292" t="s">
        <v>310</v>
      </c>
      <c r="D13" s="102"/>
    </row>
    <row r="14" spans="1:4" ht="12.75" customHeight="1">
      <c r="A14" s="264" t="s">
        <v>495</v>
      </c>
      <c r="B14" s="264"/>
      <c r="C14" s="293" t="s">
        <v>310</v>
      </c>
      <c r="D14" s="102"/>
    </row>
    <row r="15" spans="1:3" ht="12.75" customHeight="1">
      <c r="A15" s="290" t="s">
        <v>496</v>
      </c>
      <c r="B15" s="290"/>
      <c r="C15" s="102"/>
    </row>
    <row r="16" spans="1:3" ht="12.75" customHeight="1">
      <c r="A16" s="294" t="s">
        <v>497</v>
      </c>
      <c r="B16" s="295">
        <f>B13*B14</f>
        <v>0</v>
      </c>
      <c r="C16" s="102"/>
    </row>
    <row r="17" spans="1:3" ht="12.75" customHeight="1">
      <c r="A17" s="296" t="s">
        <v>498</v>
      </c>
      <c r="B17" s="297">
        <f>B10*B16</f>
        <v>0</v>
      </c>
      <c r="C17" s="102"/>
    </row>
    <row r="18" spans="1:3" ht="12.75" customHeight="1">
      <c r="A18" s="264" t="s">
        <v>499</v>
      </c>
      <c r="B18" s="267">
        <f>B10-B17</f>
        <v>0</v>
      </c>
      <c r="C18" s="102"/>
    </row>
    <row r="19" spans="1:2" ht="12.75" customHeight="1">
      <c r="A19" s="102"/>
      <c r="B19" s="102"/>
    </row>
    <row r="20" ht="12.75" customHeight="1">
      <c r="A20" s="242" t="s">
        <v>500</v>
      </c>
    </row>
    <row r="21" ht="12.75" customHeight="1">
      <c r="A21" s="242" t="s">
        <v>501</v>
      </c>
    </row>
    <row r="22" ht="12.75" customHeight="1">
      <c r="A22" s="298" t="s">
        <v>502</v>
      </c>
    </row>
    <row r="24" spans="1:3" ht="12.75" customHeight="1">
      <c r="A24" s="299" t="s">
        <v>503</v>
      </c>
      <c r="B24" s="299"/>
      <c r="C24" s="299"/>
    </row>
    <row r="25" ht="12.75" customHeight="1">
      <c r="A25" s="299" t="s">
        <v>504</v>
      </c>
    </row>
    <row r="26" ht="12.75" customHeight="1">
      <c r="A26" s="299" t="s">
        <v>505</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506</v>
      </c>
    </row>
    <row r="6" spans="1:3" ht="12.75" customHeight="1">
      <c r="A6" s="102"/>
      <c r="B6" s="102"/>
      <c r="C6" s="102"/>
    </row>
    <row r="7" spans="1:4" ht="12.75" customHeight="1">
      <c r="A7" s="300" t="s">
        <v>492</v>
      </c>
      <c r="B7" s="300"/>
      <c r="C7" s="262" t="s">
        <v>295</v>
      </c>
      <c r="D7" s="102"/>
    </row>
    <row r="8" spans="1:4" ht="12.75">
      <c r="A8" s="264" t="s">
        <v>507</v>
      </c>
      <c r="B8" s="253">
        <f>'NTD-Interv1'!B13</f>
        <v>0</v>
      </c>
      <c r="C8" s="263" t="s">
        <v>508</v>
      </c>
      <c r="D8" s="102"/>
    </row>
    <row r="9" spans="1:3" ht="12.75" customHeight="1">
      <c r="A9" s="301" t="s">
        <v>509</v>
      </c>
      <c r="B9" s="302">
        <f>'NTD-Interv2'!B8-'NTD-Interv2'!B29</f>
        <v>0</v>
      </c>
      <c r="C9" s="102" t="s">
        <v>510</v>
      </c>
    </row>
    <row r="10" spans="1:3" ht="13.5" customHeight="1">
      <c r="A10" s="268" t="s">
        <v>511</v>
      </c>
      <c r="B10" s="303" t="e">
        <f>B9/B8</f>
        <v>#DIV/0!</v>
      </c>
      <c r="C10" s="102"/>
    </row>
    <row r="11" spans="1:4" ht="12.75" customHeight="1">
      <c r="A11" s="301" t="s">
        <v>512</v>
      </c>
      <c r="B11" s="304">
        <f>'NTD-Interv3'!B13</f>
        <v>0</v>
      </c>
      <c r="C11" s="305" t="s">
        <v>513</v>
      </c>
      <c r="D11" s="102"/>
    </row>
    <row r="12" spans="1:4" ht="12.75" customHeight="1">
      <c r="A12" s="266" t="s">
        <v>514</v>
      </c>
      <c r="B12" s="306">
        <f>'NTD-Interv3'!B14</f>
        <v>0</v>
      </c>
      <c r="C12" s="307" t="s">
        <v>513</v>
      </c>
      <c r="D12" s="102"/>
    </row>
    <row r="13" spans="1:3" ht="12.75" customHeight="1">
      <c r="A13" s="266" t="s">
        <v>515</v>
      </c>
      <c r="B13" s="308">
        <f>'NTD-Interv3'!B17</f>
        <v>0</v>
      </c>
      <c r="C13" s="102" t="s">
        <v>513</v>
      </c>
    </row>
    <row r="14" spans="1:3" ht="13.5" customHeight="1">
      <c r="A14" s="268" t="s">
        <v>516</v>
      </c>
      <c r="B14" s="303">
        <f>B11*B12</f>
        <v>0</v>
      </c>
      <c r="C14" s="102"/>
    </row>
    <row r="15" spans="1:3" ht="25.5" customHeight="1">
      <c r="A15" s="272" t="s">
        <v>517</v>
      </c>
      <c r="B15" s="273">
        <f>B8-B9-B13</f>
        <v>0</v>
      </c>
      <c r="C15" s="102"/>
    </row>
    <row r="16" spans="1:3" ht="12.75" customHeight="1">
      <c r="A16" s="301" t="s">
        <v>518</v>
      </c>
      <c r="B16" s="302">
        <f>B8-B15</f>
        <v>0</v>
      </c>
      <c r="C16" s="102"/>
    </row>
    <row r="17" spans="1:3" ht="12.75" customHeight="1">
      <c r="A17" s="268" t="s">
        <v>519</v>
      </c>
      <c r="B17" s="303" t="e">
        <f>1-(B15/B8)</f>
        <v>#DIV/0!</v>
      </c>
      <c r="C17" s="102"/>
    </row>
    <row r="18" spans="1:2" ht="12.75" customHeight="1">
      <c r="A18" s="102"/>
      <c r="B18" s="102"/>
    </row>
    <row r="19" ht="12.75" customHeight="1">
      <c r="A19" s="274" t="s">
        <v>500</v>
      </c>
    </row>
    <row r="20" ht="12.75" customHeight="1">
      <c r="A20" s="80" t="s">
        <v>444</v>
      </c>
    </row>
    <row r="21" ht="12.75" customHeight="1">
      <c r="A21" s="80" t="s">
        <v>520</v>
      </c>
    </row>
    <row r="23" ht="12.75" customHeight="1">
      <c r="A23" s="309" t="s">
        <v>521</v>
      </c>
    </row>
    <row r="24" ht="12.75" customHeight="1">
      <c r="A24" s="310" t="s">
        <v>522</v>
      </c>
    </row>
    <row r="25" ht="12.75" customHeight="1">
      <c r="A25" s="310" t="s">
        <v>523</v>
      </c>
    </row>
    <row r="26" ht="12.75" customHeight="1">
      <c r="A26" s="309" t="s">
        <v>524</v>
      </c>
    </row>
    <row r="27" ht="12.75" customHeight="1">
      <c r="A27" s="310" t="s">
        <v>525</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200</v>
      </c>
    </row>
    <row r="3" s="82" customFormat="1" ht="12.75">
      <c r="A3" s="82" t="s">
        <v>50</v>
      </c>
    </row>
    <row r="5" spans="1:5" ht="12.75">
      <c r="A5" s="311" t="s">
        <v>526</v>
      </c>
      <c r="B5" s="312"/>
      <c r="C5" s="312"/>
      <c r="D5" s="312"/>
      <c r="E5" s="312"/>
    </row>
    <row r="6" spans="1:5" ht="12.75" customHeight="1">
      <c r="A6" s="312"/>
      <c r="B6" s="313" t="s">
        <v>66</v>
      </c>
      <c r="C6" s="313"/>
      <c r="D6" s="313"/>
      <c r="E6" s="314" t="s">
        <v>295</v>
      </c>
    </row>
    <row r="7" spans="1:5" ht="12.75">
      <c r="A7" s="315" t="s">
        <v>334</v>
      </c>
      <c r="B7" s="316" t="s">
        <v>527</v>
      </c>
      <c r="C7" s="316" t="s">
        <v>528</v>
      </c>
      <c r="D7" s="317" t="s">
        <v>529</v>
      </c>
      <c r="E7" s="312"/>
    </row>
    <row r="8" spans="1:5" ht="12.75">
      <c r="A8" s="316" t="s">
        <v>530</v>
      </c>
      <c r="B8" s="318">
        <f>'NTD-E2.4'!E6</f>
        <v>0</v>
      </c>
      <c r="C8" s="319">
        <f>'NTD-E2.4'!E7</f>
        <v>0</v>
      </c>
      <c r="D8" s="319">
        <f>'NTD-E2.4'!F7</f>
        <v>0</v>
      </c>
      <c r="E8" s="320" t="s">
        <v>531</v>
      </c>
    </row>
    <row r="9" spans="1:5" ht="12.75">
      <c r="A9" s="316" t="s">
        <v>532</v>
      </c>
      <c r="B9" s="319">
        <f>'NTD-E2.4'!E8</f>
        <v>0</v>
      </c>
      <c r="C9" s="319">
        <f>'NTD-E2.4'!E9</f>
        <v>0</v>
      </c>
      <c r="D9" s="319">
        <f>'NTD-E2.4'!F9</f>
        <v>0</v>
      </c>
      <c r="E9" s="321" t="s">
        <v>531</v>
      </c>
    </row>
    <row r="10" spans="1:5" ht="12.75">
      <c r="A10" s="316" t="s">
        <v>533</v>
      </c>
      <c r="B10" s="318">
        <f>'NTD-E2.4'!E6+'NTD-E2.4'!E8</f>
        <v>0</v>
      </c>
      <c r="C10" s="319">
        <f>('NTD-E2.4'!E7+'NTD-E2.4'!E9)</f>
        <v>0</v>
      </c>
      <c r="D10" s="322"/>
      <c r="E10" s="321" t="s">
        <v>531</v>
      </c>
    </row>
    <row r="11" spans="1:5" ht="12.75">
      <c r="A11" s="316" t="s">
        <v>534</v>
      </c>
      <c r="B11" s="319">
        <f>'NTD-E1.1'!E19</f>
        <v>0</v>
      </c>
      <c r="C11" s="319">
        <f>'NTD-E1.1'!E11</f>
        <v>0</v>
      </c>
      <c r="D11" s="319">
        <f>'NTD-E1.1'!F11</f>
        <v>0</v>
      </c>
      <c r="E11" s="323" t="s">
        <v>535</v>
      </c>
    </row>
    <row r="12" spans="1:5" ht="12.75">
      <c r="A12" s="312"/>
      <c r="B12" s="312"/>
      <c r="C12" s="312"/>
      <c r="D12" s="312"/>
      <c r="E12" s="312"/>
    </row>
    <row r="13" spans="1:5" ht="12.75">
      <c r="A13" s="311" t="s">
        <v>536</v>
      </c>
      <c r="B13" s="312"/>
      <c r="C13" s="312"/>
      <c r="D13" s="312"/>
      <c r="E13" s="312"/>
    </row>
    <row r="14" spans="1:5" ht="12.75" customHeight="1">
      <c r="A14" s="312"/>
      <c r="B14" s="313" t="s">
        <v>66</v>
      </c>
      <c r="C14" s="313"/>
      <c r="D14" s="313"/>
      <c r="E14" s="314" t="s">
        <v>295</v>
      </c>
    </row>
    <row r="15" spans="1:5" ht="12.75">
      <c r="A15" s="315" t="s">
        <v>334</v>
      </c>
      <c r="B15" s="316" t="s">
        <v>527</v>
      </c>
      <c r="C15" s="316" t="s">
        <v>537</v>
      </c>
      <c r="D15" s="317" t="s">
        <v>529</v>
      </c>
      <c r="E15" s="312"/>
    </row>
    <row r="16" spans="1:5" ht="12.75">
      <c r="A16" s="316" t="s">
        <v>538</v>
      </c>
      <c r="B16" s="318">
        <f>'NTD-E3.4'!E7</f>
        <v>0</v>
      </c>
      <c r="C16" s="315"/>
      <c r="D16" s="315"/>
      <c r="E16" s="320" t="s">
        <v>539</v>
      </c>
    </row>
    <row r="17" spans="1:5" ht="12.75">
      <c r="A17" s="316" t="s">
        <v>540</v>
      </c>
      <c r="B17" s="318">
        <f>'NTD-E3.4'!E9</f>
        <v>0</v>
      </c>
      <c r="C17" s="318">
        <f>'NTD-E3.4'!E10</f>
        <v>0</v>
      </c>
      <c r="D17" s="319">
        <f>'NTD-E3.4'!F10</f>
        <v>0</v>
      </c>
      <c r="E17" s="321" t="s">
        <v>539</v>
      </c>
    </row>
    <row r="18" spans="1:5" ht="12.75">
      <c r="A18" s="316" t="s">
        <v>541</v>
      </c>
      <c r="B18" s="318">
        <f>'NTD-E3.4'!E11</f>
        <v>0</v>
      </c>
      <c r="C18" s="318">
        <f>'NTD-E3.4'!E12</f>
        <v>0</v>
      </c>
      <c r="D18" s="319">
        <f>'NTD-E3.4'!F12</f>
        <v>0</v>
      </c>
      <c r="E18" s="321" t="s">
        <v>539</v>
      </c>
    </row>
    <row r="19" spans="1:5" ht="12.75">
      <c r="A19" s="316" t="s">
        <v>542</v>
      </c>
      <c r="B19" s="318">
        <f>'NTD-E3.4'!E13</f>
        <v>0</v>
      </c>
      <c r="C19" s="318">
        <f>'NTD-E3.4'!E14</f>
        <v>0</v>
      </c>
      <c r="D19" s="319">
        <f>'NTD-E3.4'!F14</f>
        <v>0</v>
      </c>
      <c r="E19" s="321" t="s">
        <v>539</v>
      </c>
    </row>
    <row r="20" spans="1:5" ht="12.75">
      <c r="A20" s="316" t="s">
        <v>543</v>
      </c>
      <c r="B20" s="318">
        <f>'NTD-E3.4'!E15</f>
        <v>0</v>
      </c>
      <c r="C20" s="315"/>
      <c r="D20" s="319">
        <f>'NTD-E3.4'!F15</f>
        <v>0</v>
      </c>
      <c r="E20" s="323" t="s">
        <v>539</v>
      </c>
    </row>
    <row r="22" ht="12.75">
      <c r="A22" s="80" t="s">
        <v>444</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544</v>
      </c>
      <c r="B5" s="325" t="s">
        <v>545</v>
      </c>
      <c r="C5" s="325"/>
      <c r="D5" s="74"/>
      <c r="E5" s="312"/>
    </row>
    <row r="6" spans="1:5" ht="12.75">
      <c r="A6" s="326" t="s">
        <v>334</v>
      </c>
      <c r="B6" s="326" t="s">
        <v>527</v>
      </c>
      <c r="C6" s="326" t="s">
        <v>546</v>
      </c>
      <c r="D6" s="74"/>
      <c r="E6" s="312"/>
    </row>
    <row r="7" spans="1:5" ht="12.75">
      <c r="A7" s="326" t="s">
        <v>547</v>
      </c>
      <c r="B7" s="327"/>
      <c r="C7" s="327"/>
      <c r="D7" s="74"/>
      <c r="E7" s="312"/>
    </row>
    <row r="8" spans="1:5" ht="12.75">
      <c r="A8" s="326" t="s">
        <v>548</v>
      </c>
      <c r="B8" s="327"/>
      <c r="C8" s="327"/>
      <c r="D8" s="74"/>
      <c r="E8" s="312"/>
    </row>
    <row r="9" spans="1:5" ht="12.75">
      <c r="A9" s="312"/>
      <c r="B9" s="312"/>
      <c r="C9" s="312"/>
      <c r="D9" s="312"/>
      <c r="E9" s="328"/>
    </row>
    <row r="10" spans="1:5" ht="12.75">
      <c r="A10" s="329" t="s">
        <v>549</v>
      </c>
      <c r="B10" s="329" t="s">
        <v>550</v>
      </c>
      <c r="C10" s="330"/>
      <c r="D10" s="330"/>
      <c r="E10" s="312"/>
    </row>
    <row r="11" spans="1:5" ht="12.75">
      <c r="A11" s="331" t="s">
        <v>551</v>
      </c>
      <c r="B11" s="331" t="s">
        <v>552</v>
      </c>
      <c r="C11" s="331" t="s">
        <v>553</v>
      </c>
      <c r="D11" s="331" t="s">
        <v>554</v>
      </c>
      <c r="E11" s="312"/>
    </row>
    <row r="12" spans="1:5" ht="12.75">
      <c r="A12" s="331" t="s">
        <v>555</v>
      </c>
      <c r="B12" s="331"/>
      <c r="C12" s="331"/>
      <c r="D12" s="331"/>
      <c r="E12" s="312"/>
    </row>
    <row r="13" spans="1:5" ht="12.75">
      <c r="A13" s="331" t="s">
        <v>556</v>
      </c>
      <c r="B13" s="331"/>
      <c r="C13" s="331"/>
      <c r="D13" s="331"/>
      <c r="E13" s="312"/>
    </row>
    <row r="14" spans="1:5" ht="12.75">
      <c r="A14" s="331" t="s">
        <v>557</v>
      </c>
      <c r="B14" s="331"/>
      <c r="C14" s="331"/>
      <c r="D14" s="331"/>
      <c r="E14" s="312"/>
    </row>
    <row r="15" spans="1:5" ht="12.75">
      <c r="A15" s="331" t="s">
        <v>558</v>
      </c>
      <c r="B15" s="331"/>
      <c r="C15" s="331"/>
      <c r="D15" s="331"/>
      <c r="E15" s="312"/>
    </row>
    <row r="16" spans="1:5" ht="12.75">
      <c r="A16" s="331" t="s">
        <v>559</v>
      </c>
      <c r="B16" s="331"/>
      <c r="C16" s="331"/>
      <c r="D16" s="331"/>
      <c r="E16" s="312"/>
    </row>
    <row r="17" spans="1:5" ht="12.75">
      <c r="A17" s="312"/>
      <c r="B17" s="312"/>
      <c r="C17" s="312"/>
      <c r="D17" s="312"/>
      <c r="E17" s="328"/>
    </row>
    <row r="18" spans="1:5" ht="12.75">
      <c r="A18" s="329" t="s">
        <v>560</v>
      </c>
      <c r="B18" s="329" t="s">
        <v>561</v>
      </c>
      <c r="C18" s="330"/>
      <c r="D18" s="330"/>
      <c r="E18" s="312"/>
    </row>
    <row r="19" spans="1:5" ht="12.75">
      <c r="A19" s="331" t="s">
        <v>551</v>
      </c>
      <c r="B19" s="331" t="s">
        <v>552</v>
      </c>
      <c r="C19" s="331" t="s">
        <v>553</v>
      </c>
      <c r="D19" s="331" t="s">
        <v>554</v>
      </c>
      <c r="E19" s="312"/>
    </row>
    <row r="20" spans="1:5" ht="12.75">
      <c r="A20" s="331" t="s">
        <v>555</v>
      </c>
      <c r="B20" s="331"/>
      <c r="C20" s="331"/>
      <c r="D20" s="331"/>
      <c r="E20" s="312"/>
    </row>
    <row r="21" spans="1:5" ht="12.75">
      <c r="A21" s="331" t="s">
        <v>556</v>
      </c>
      <c r="B21" s="331"/>
      <c r="C21" s="331"/>
      <c r="D21" s="331"/>
      <c r="E21" s="312"/>
    </row>
    <row r="22" spans="1:5" ht="12.75">
      <c r="A22" s="331" t="s">
        <v>557</v>
      </c>
      <c r="B22" s="331"/>
      <c r="C22" s="331"/>
      <c r="D22" s="331"/>
      <c r="E22" s="312"/>
    </row>
    <row r="23" spans="1:5" ht="12.75">
      <c r="A23" s="331" t="s">
        <v>558</v>
      </c>
      <c r="B23" s="331"/>
      <c r="C23" s="331"/>
      <c r="D23" s="331"/>
      <c r="E23" s="312"/>
    </row>
    <row r="24" spans="1:5" ht="12.75">
      <c r="A24" s="331" t="s">
        <v>559</v>
      </c>
      <c r="B24" s="331"/>
      <c r="C24" s="331"/>
      <c r="D24" s="331"/>
      <c r="E24" s="312"/>
    </row>
    <row r="25" spans="1:5" ht="12.75">
      <c r="A25" s="312"/>
      <c r="B25" s="312"/>
      <c r="C25" s="312"/>
      <c r="D25" s="312"/>
      <c r="E25" s="328"/>
    </row>
    <row r="26" spans="1:5" ht="12.75">
      <c r="A26" s="329" t="s">
        <v>562</v>
      </c>
      <c r="B26" s="329" t="s">
        <v>563</v>
      </c>
      <c r="C26" s="330"/>
      <c r="D26" s="330"/>
      <c r="E26" s="312"/>
    </row>
    <row r="27" spans="1:5" ht="12.75">
      <c r="A27" s="331" t="s">
        <v>551</v>
      </c>
      <c r="B27" s="331" t="s">
        <v>552</v>
      </c>
      <c r="C27" s="331" t="s">
        <v>564</v>
      </c>
      <c r="D27" s="331" t="s">
        <v>565</v>
      </c>
      <c r="E27" s="312"/>
    </row>
    <row r="28" spans="1:5" ht="12.75">
      <c r="A28" s="331" t="s">
        <v>566</v>
      </c>
      <c r="B28" s="331"/>
      <c r="C28" s="331"/>
      <c r="D28" s="331"/>
      <c r="E28" s="312"/>
    </row>
    <row r="29" spans="1:5" ht="12.75">
      <c r="A29" s="331" t="s">
        <v>567</v>
      </c>
      <c r="B29" s="331"/>
      <c r="C29" s="331"/>
      <c r="D29" s="331"/>
      <c r="E29" s="312"/>
    </row>
    <row r="30" spans="1:5" ht="12.75">
      <c r="A30" s="331" t="s">
        <v>568</v>
      </c>
      <c r="B30" s="331"/>
      <c r="C30" s="331"/>
      <c r="D30" s="331"/>
      <c r="E30" s="312"/>
    </row>
    <row r="31" spans="1:5" ht="12.75">
      <c r="A31" s="331" t="s">
        <v>569</v>
      </c>
      <c r="B31" s="331"/>
      <c r="C31" s="331"/>
      <c r="D31" s="331"/>
      <c r="E31" s="312"/>
    </row>
    <row r="32" spans="1:5" ht="12.75">
      <c r="A32" s="331" t="s">
        <v>559</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570</v>
      </c>
      <c r="B36" s="329" t="s">
        <v>571</v>
      </c>
      <c r="C36" s="330"/>
      <c r="D36" s="330"/>
      <c r="E36" s="312"/>
    </row>
    <row r="37" spans="1:5" ht="12.75">
      <c r="A37" s="331" t="s">
        <v>551</v>
      </c>
      <c r="B37" s="331" t="s">
        <v>552</v>
      </c>
      <c r="C37" s="331" t="s">
        <v>564</v>
      </c>
      <c r="D37" s="331" t="s">
        <v>565</v>
      </c>
      <c r="E37" s="312"/>
    </row>
    <row r="38" spans="1:5" ht="12.75">
      <c r="A38" s="331" t="s">
        <v>566</v>
      </c>
      <c r="B38" s="331"/>
      <c r="C38" s="331"/>
      <c r="D38" s="331"/>
      <c r="E38" s="312"/>
    </row>
    <row r="39" spans="1:5" ht="12.75">
      <c r="A39" s="331" t="s">
        <v>567</v>
      </c>
      <c r="B39" s="331"/>
      <c r="C39" s="331"/>
      <c r="D39" s="331"/>
      <c r="E39" s="312"/>
    </row>
    <row r="40" spans="1:5" ht="12.75">
      <c r="A40" s="331" t="s">
        <v>568</v>
      </c>
      <c r="B40" s="331"/>
      <c r="C40" s="331"/>
      <c r="D40" s="331"/>
      <c r="E40" s="312"/>
    </row>
    <row r="41" spans="1:5" ht="12.75">
      <c r="A41" s="331" t="s">
        <v>569</v>
      </c>
      <c r="B41" s="331"/>
      <c r="C41" s="331"/>
      <c r="D41" s="331"/>
      <c r="E41" s="312"/>
    </row>
    <row r="42" spans="1:5" ht="12.75">
      <c r="A42" s="331" t="s">
        <v>559</v>
      </c>
      <c r="B42" s="331"/>
      <c r="C42" s="331"/>
      <c r="D42" s="331"/>
      <c r="E42" s="312"/>
    </row>
    <row r="43" spans="1:5" ht="12.75">
      <c r="A43" s="312"/>
      <c r="B43" s="312"/>
      <c r="C43" s="312"/>
      <c r="D43" s="312"/>
      <c r="E43" s="328"/>
    </row>
    <row r="44" spans="1:5" ht="12.75">
      <c r="A44" s="329" t="s">
        <v>572</v>
      </c>
      <c r="B44" s="329" t="s">
        <v>573</v>
      </c>
      <c r="C44" s="330"/>
      <c r="D44" s="330"/>
      <c r="E44" s="330"/>
    </row>
    <row r="45" spans="1:5" ht="12.75">
      <c r="A45" s="332"/>
      <c r="B45" s="332" t="s">
        <v>429</v>
      </c>
      <c r="C45" s="332"/>
      <c r="D45" s="332" t="s">
        <v>574</v>
      </c>
      <c r="E45" s="332"/>
    </row>
    <row r="46" spans="1:5" ht="12.75">
      <c r="A46" s="331" t="s">
        <v>334</v>
      </c>
      <c r="B46" s="331" t="s">
        <v>575</v>
      </c>
      <c r="C46" s="333" t="s">
        <v>546</v>
      </c>
      <c r="D46" s="331" t="s">
        <v>575</v>
      </c>
      <c r="E46" s="333" t="s">
        <v>546</v>
      </c>
    </row>
    <row r="47" spans="1:5" ht="12.75">
      <c r="A47" s="334" t="s">
        <v>576</v>
      </c>
      <c r="B47" s="335"/>
      <c r="C47" s="335"/>
      <c r="D47" s="335"/>
      <c r="E47" s="336"/>
    </row>
    <row r="48" spans="1:5" ht="12.75">
      <c r="A48" s="331" t="s">
        <v>577</v>
      </c>
      <c r="B48" s="337">
        <f>'NTD-NA1'!B8</f>
        <v>0</v>
      </c>
      <c r="C48" s="338">
        <f>'NTD-NA1'!C8</f>
        <v>0</v>
      </c>
      <c r="D48" s="339"/>
      <c r="E48" s="339"/>
    </row>
    <row r="49" spans="1:5" ht="12.75">
      <c r="A49" s="331" t="s">
        <v>578</v>
      </c>
      <c r="B49" s="338">
        <f>'NTD-NA1'!B9</f>
        <v>0</v>
      </c>
      <c r="C49" s="338">
        <f>'NTD-NA1'!C9</f>
        <v>0</v>
      </c>
      <c r="D49" s="339"/>
      <c r="E49" s="339"/>
    </row>
    <row r="50" spans="1:5" ht="12.75">
      <c r="A50" s="331" t="s">
        <v>579</v>
      </c>
      <c r="B50" s="337">
        <f>'NTD-NA1'!B10</f>
        <v>0</v>
      </c>
      <c r="C50" s="338">
        <f>'NTD-NA1'!C10</f>
        <v>0</v>
      </c>
      <c r="D50" s="339"/>
      <c r="E50" s="339"/>
    </row>
    <row r="51" spans="1:5" ht="12.75">
      <c r="A51" s="334" t="s">
        <v>580</v>
      </c>
      <c r="B51" s="335"/>
      <c r="C51" s="335"/>
      <c r="D51" s="335"/>
      <c r="E51" s="336"/>
    </row>
    <row r="52" spans="1:5" ht="12.75">
      <c r="A52" s="331" t="s">
        <v>213</v>
      </c>
      <c r="B52" s="339"/>
      <c r="C52" s="339"/>
      <c r="D52" s="339"/>
      <c r="E52" s="339"/>
    </row>
    <row r="53" spans="1:5" ht="12.75">
      <c r="A53" s="334" t="s">
        <v>581</v>
      </c>
      <c r="B53" s="335"/>
      <c r="C53" s="335"/>
      <c r="D53" s="335"/>
      <c r="E53" s="336"/>
    </row>
    <row r="54" spans="1:5" ht="12.75">
      <c r="A54" s="331" t="s">
        <v>582</v>
      </c>
      <c r="B54" s="340">
        <f>'NTD-NA1'!B17</f>
        <v>0</v>
      </c>
      <c r="C54" s="340">
        <f>'NTD-NA1'!C17</f>
        <v>0</v>
      </c>
      <c r="D54" s="339"/>
      <c r="E54" s="339"/>
    </row>
    <row r="55" spans="1:5" ht="12.75">
      <c r="A55" s="331" t="s">
        <v>583</v>
      </c>
      <c r="B55" s="340">
        <f>'NTD-NA1'!B18</f>
        <v>0</v>
      </c>
      <c r="C55" s="340">
        <f>'NTD-NA1'!C18</f>
        <v>0</v>
      </c>
      <c r="D55" s="339"/>
      <c r="E55" s="339"/>
    </row>
    <row r="56" spans="1:5" ht="12.75">
      <c r="A56" s="331" t="s">
        <v>584</v>
      </c>
      <c r="B56" s="340">
        <f>'NTD-NA1'!B19</f>
        <v>0</v>
      </c>
      <c r="C56" s="340">
        <f>'NTD-NA1'!C19</f>
        <v>0</v>
      </c>
      <c r="D56" s="339"/>
      <c r="E56" s="339"/>
    </row>
    <row r="58" ht="12.75">
      <c r="A58" s="80" t="s">
        <v>444</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585</v>
      </c>
    </row>
    <row r="5" spans="1:12" ht="12.75" customHeight="1">
      <c r="A5" s="341" t="s">
        <v>586</v>
      </c>
      <c r="B5" s="341"/>
      <c r="C5" s="341"/>
      <c r="D5" s="341"/>
      <c r="E5" s="341"/>
      <c r="F5" s="341"/>
      <c r="G5" s="341"/>
      <c r="H5" s="341"/>
      <c r="I5" s="341"/>
      <c r="J5" s="341"/>
      <c r="K5" s="341"/>
      <c r="L5" s="341"/>
    </row>
    <row r="6" spans="1:12" ht="12.75">
      <c r="A6" s="3" t="s">
        <v>587</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588</v>
      </c>
      <c r="B8" s="342"/>
      <c r="C8" s="342"/>
      <c r="D8" s="342"/>
      <c r="E8" s="342"/>
      <c r="F8" s="342"/>
      <c r="G8" s="342"/>
    </row>
    <row r="9" spans="1:3" ht="12.75">
      <c r="A9" s="343" t="s">
        <v>589</v>
      </c>
      <c r="B9" s="328"/>
      <c r="C9" s="328"/>
    </row>
    <row r="10" spans="1:3" ht="12.75">
      <c r="A10" s="343"/>
      <c r="B10" s="328"/>
      <c r="C10" s="328"/>
    </row>
    <row r="11" spans="1:14" ht="12.75">
      <c r="A11" s="342" t="s">
        <v>590</v>
      </c>
      <c r="B11" s="342"/>
      <c r="C11" s="342"/>
      <c r="D11" s="342"/>
      <c r="E11" s="342"/>
      <c r="F11" s="342"/>
      <c r="G11" s="342"/>
      <c r="N11" s="344"/>
    </row>
    <row r="13" spans="1:7" ht="12.75">
      <c r="A13" s="345" t="s">
        <v>591</v>
      </c>
      <c r="B13" s="346" t="s">
        <v>592</v>
      </c>
      <c r="C13" s="347" t="s">
        <v>593</v>
      </c>
      <c r="D13" s="346" t="s">
        <v>594</v>
      </c>
      <c r="E13" s="348" t="s">
        <v>595</v>
      </c>
      <c r="F13" s="348"/>
      <c r="G13" s="348"/>
    </row>
    <row r="14" spans="1:7" ht="12.75">
      <c r="A14" s="349" t="s">
        <v>596</v>
      </c>
      <c r="B14" s="350">
        <v>0.28150003300000004</v>
      </c>
      <c r="C14" s="351">
        <v>2</v>
      </c>
      <c r="D14" s="350">
        <v>0.140750016</v>
      </c>
      <c r="E14" s="352" t="s">
        <v>597</v>
      </c>
      <c r="F14" s="352"/>
      <c r="G14" s="352"/>
    </row>
    <row r="15" spans="1:7" ht="12.75">
      <c r="A15" s="349" t="s">
        <v>598</v>
      </c>
      <c r="B15" s="350">
        <v>0.18839387200000002</v>
      </c>
      <c r="C15" s="351">
        <v>9</v>
      </c>
      <c r="D15" s="350">
        <v>0.020932652000000003</v>
      </c>
      <c r="E15" s="352" t="s">
        <v>599</v>
      </c>
      <c r="F15" s="352"/>
      <c r="G15" s="352"/>
    </row>
    <row r="16" spans="1:7" ht="12.75">
      <c r="A16" s="349"/>
      <c r="B16" s="350"/>
      <c r="C16" s="351"/>
      <c r="D16" s="350"/>
      <c r="E16" s="352" t="s">
        <v>600</v>
      </c>
      <c r="F16" s="352"/>
      <c r="G16" s="352"/>
    </row>
    <row r="17" spans="1:7" ht="12.75">
      <c r="A17" s="353" t="s">
        <v>70</v>
      </c>
      <c r="B17" s="354">
        <v>0.46989390500000006</v>
      </c>
      <c r="C17" s="355">
        <v>11</v>
      </c>
      <c r="D17" s="354">
        <v>0.042717628</v>
      </c>
      <c r="E17" s="356" t="s">
        <v>601</v>
      </c>
      <c r="F17" s="356"/>
      <c r="G17" s="356"/>
    </row>
    <row r="18" ht="12.75">
      <c r="N18" s="328"/>
    </row>
    <row r="19" spans="1:14" ht="12.75">
      <c r="A19" s="357" t="s">
        <v>602</v>
      </c>
      <c r="B19" s="358" t="s">
        <v>603</v>
      </c>
      <c r="C19" s="358" t="s">
        <v>604</v>
      </c>
      <c r="D19" s="358" t="s">
        <v>605</v>
      </c>
      <c r="E19" s="358" t="s">
        <v>606</v>
      </c>
      <c r="F19" s="359" t="s">
        <v>607</v>
      </c>
      <c r="G19" s="359"/>
      <c r="N19" s="328"/>
    </row>
    <row r="20" spans="1:7" ht="12.75">
      <c r="A20" s="357" t="s">
        <v>608</v>
      </c>
      <c r="B20" s="360">
        <v>0.12106339999999999</v>
      </c>
      <c r="C20" s="361">
        <v>0.0714312</v>
      </c>
      <c r="D20" s="358">
        <v>1.69</v>
      </c>
      <c r="E20" s="358">
        <v>0.124</v>
      </c>
      <c r="F20" s="362">
        <v>-0.0405252</v>
      </c>
      <c r="G20" s="363">
        <v>0.282652</v>
      </c>
    </row>
    <row r="21" spans="1:7" ht="12.75">
      <c r="A21" s="349" t="s">
        <v>609</v>
      </c>
      <c r="B21" s="364">
        <v>-0.1537885</v>
      </c>
      <c r="C21" s="350">
        <v>0.0472905</v>
      </c>
      <c r="D21" s="365">
        <v>3.25</v>
      </c>
      <c r="E21" s="350">
        <v>0.01</v>
      </c>
      <c r="F21" s="366">
        <f>-0.2607671</f>
        <v>-0.2607671</v>
      </c>
      <c r="G21" s="367">
        <v>-0.046809899999999995</v>
      </c>
    </row>
    <row r="22" spans="1:7" ht="12.75">
      <c r="A22" s="353" t="s">
        <v>610</v>
      </c>
      <c r="B22" s="368">
        <v>1.071744</v>
      </c>
      <c r="C22" s="354">
        <v>0.1644642</v>
      </c>
      <c r="D22" s="369">
        <v>6.52</v>
      </c>
      <c r="E22" s="354">
        <v>0</v>
      </c>
      <c r="F22" s="370">
        <v>0.6996998999999999</v>
      </c>
      <c r="G22" s="371">
        <v>1.443788</v>
      </c>
    </row>
    <row r="24" spans="1:5" ht="12.75">
      <c r="A24" s="1" t="s">
        <v>611</v>
      </c>
      <c r="D24" s="328"/>
      <c r="E24" s="328"/>
    </row>
    <row r="26" ht="12.75">
      <c r="A26" s="299" t="s">
        <v>612</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141</v>
      </c>
    </row>
    <row r="5" spans="1:7" s="69" customFormat="1" ht="24.75" customHeight="1">
      <c r="A5" s="68" t="s">
        <v>142</v>
      </c>
      <c r="B5" s="68"/>
      <c r="C5" s="68"/>
      <c r="D5" s="68"/>
      <c r="E5" s="68"/>
      <c r="F5" s="68"/>
      <c r="G5" s="68"/>
    </row>
    <row r="6" spans="1:3" s="69" customFormat="1" ht="12.75">
      <c r="A6" s="70"/>
      <c r="B6" s="70"/>
      <c r="C6" s="70"/>
    </row>
    <row r="7" s="69" customFormat="1" ht="12.75">
      <c r="A7" s="71" t="s">
        <v>143</v>
      </c>
    </row>
    <row r="8" s="69" customFormat="1" ht="12.75">
      <c r="A8" s="72" t="s">
        <v>61</v>
      </c>
    </row>
    <row r="9" s="69" customFormat="1" ht="12.75">
      <c r="A9" s="72" t="s">
        <v>62</v>
      </c>
    </row>
    <row r="10" s="69" customFormat="1" ht="12.75"/>
    <row r="11" spans="1:7" s="69" customFormat="1" ht="12.75">
      <c r="A11" s="73" t="s">
        <v>144</v>
      </c>
      <c r="B11" s="62" t="s">
        <v>95</v>
      </c>
      <c r="C11" s="62" t="s">
        <v>88</v>
      </c>
      <c r="D11" s="62" t="s">
        <v>96</v>
      </c>
      <c r="E11" s="62" t="s">
        <v>88</v>
      </c>
      <c r="F11" s="62" t="s">
        <v>97</v>
      </c>
      <c r="G11" s="62" t="s">
        <v>88</v>
      </c>
    </row>
    <row r="12" spans="1:7" s="69" customFormat="1" ht="12.75" customHeight="1">
      <c r="A12" s="54" t="s">
        <v>145</v>
      </c>
      <c r="B12" s="45" t="s">
        <v>146</v>
      </c>
      <c r="C12" s="46" t="s">
        <v>147</v>
      </c>
      <c r="D12" s="47"/>
      <c r="E12" s="48"/>
      <c r="F12" s="47"/>
      <c r="G12" s="48"/>
    </row>
    <row r="13" spans="1:7" s="69" customFormat="1" ht="12.75" customHeight="1">
      <c r="A13" s="54" t="s">
        <v>148</v>
      </c>
      <c r="B13" s="45" t="s">
        <v>149</v>
      </c>
      <c r="C13" s="46" t="s">
        <v>147</v>
      </c>
      <c r="D13" s="47"/>
      <c r="E13" s="48"/>
      <c r="F13" s="47"/>
      <c r="G13" s="48"/>
    </row>
    <row r="14" spans="1:7" s="69" customFormat="1" ht="12.75" customHeight="1">
      <c r="A14" s="54" t="s">
        <v>150</v>
      </c>
      <c r="B14" s="45" t="s">
        <v>151</v>
      </c>
      <c r="C14" s="46" t="s">
        <v>147</v>
      </c>
      <c r="D14" s="47"/>
      <c r="E14" s="48"/>
      <c r="F14" s="47"/>
      <c r="G14" s="48"/>
    </row>
    <row r="15" spans="1:13" s="69" customFormat="1" ht="12.75" customHeight="1">
      <c r="A15" s="54" t="s">
        <v>152</v>
      </c>
      <c r="B15" s="45" t="s">
        <v>153</v>
      </c>
      <c r="C15" s="46" t="s">
        <v>147</v>
      </c>
      <c r="D15" s="47"/>
      <c r="E15" s="48"/>
      <c r="F15" s="47"/>
      <c r="G15" s="48"/>
      <c r="M15" s="70"/>
    </row>
    <row r="16" spans="1:13" s="69" customFormat="1" ht="12.75" customHeight="1">
      <c r="A16" s="54" t="s">
        <v>154</v>
      </c>
      <c r="B16" s="45" t="s">
        <v>155</v>
      </c>
      <c r="C16" s="46" t="s">
        <v>147</v>
      </c>
      <c r="D16" s="47"/>
      <c r="E16" s="48"/>
      <c r="F16" s="47"/>
      <c r="G16" s="48"/>
      <c r="M16" s="74"/>
    </row>
    <row r="17" spans="1:13" s="69" customFormat="1" ht="12.75" customHeight="1">
      <c r="A17" s="54" t="s">
        <v>156</v>
      </c>
      <c r="B17" s="45" t="s">
        <v>157</v>
      </c>
      <c r="C17" s="46" t="s">
        <v>147</v>
      </c>
      <c r="D17" s="47"/>
      <c r="E17" s="48"/>
      <c r="F17" s="47"/>
      <c r="G17" s="48"/>
      <c r="M17" s="70"/>
    </row>
    <row r="18" spans="1:13" s="69" customFormat="1" ht="12.75" customHeight="1">
      <c r="A18" s="54" t="s">
        <v>158</v>
      </c>
      <c r="B18" s="45" t="s">
        <v>159</v>
      </c>
      <c r="C18" s="46" t="s">
        <v>147</v>
      </c>
      <c r="D18" s="47"/>
      <c r="E18" s="48"/>
      <c r="F18" s="47"/>
      <c r="G18" s="48"/>
      <c r="M18" s="70"/>
    </row>
    <row r="19" spans="1:13" s="69" customFormat="1" ht="12.75" customHeight="1">
      <c r="A19" s="54" t="s">
        <v>160</v>
      </c>
      <c r="B19" s="45" t="s">
        <v>161</v>
      </c>
      <c r="C19" s="46" t="s">
        <v>147</v>
      </c>
      <c r="D19" s="47"/>
      <c r="E19" s="48"/>
      <c r="F19" s="47"/>
      <c r="G19" s="48"/>
      <c r="M19" s="70"/>
    </row>
    <row r="20" spans="1:7" s="69" customFormat="1" ht="12.75">
      <c r="A20" s="75"/>
      <c r="B20" s="75"/>
      <c r="C20" s="75"/>
      <c r="D20" s="75"/>
      <c r="E20" s="75"/>
      <c r="F20" s="75"/>
      <c r="G20" s="75"/>
    </row>
    <row r="21" spans="1:7" s="69" customFormat="1" ht="12.75">
      <c r="A21" s="62" t="s">
        <v>162</v>
      </c>
      <c r="B21" s="62" t="s">
        <v>95</v>
      </c>
      <c r="C21" s="62" t="s">
        <v>88</v>
      </c>
      <c r="D21" s="62" t="s">
        <v>96</v>
      </c>
      <c r="E21" s="62" t="s">
        <v>88</v>
      </c>
      <c r="F21" s="62" t="s">
        <v>97</v>
      </c>
      <c r="G21" s="62" t="s">
        <v>88</v>
      </c>
    </row>
    <row r="22" spans="1:7" s="69" customFormat="1" ht="12.75" customHeight="1">
      <c r="A22" s="54" t="s">
        <v>163</v>
      </c>
      <c r="B22" s="76" t="s">
        <v>164</v>
      </c>
      <c r="C22" s="46" t="s">
        <v>165</v>
      </c>
      <c r="D22" s="47"/>
      <c r="E22" s="48"/>
      <c r="F22" s="47"/>
      <c r="G22" s="48"/>
    </row>
    <row r="23" spans="1:7" s="69" customFormat="1" ht="12.75" customHeight="1">
      <c r="A23" s="54" t="s">
        <v>166</v>
      </c>
      <c r="B23" s="45" t="s">
        <v>167</v>
      </c>
      <c r="C23" s="46" t="s">
        <v>165</v>
      </c>
      <c r="D23" s="47"/>
      <c r="E23" s="48"/>
      <c r="F23" s="47"/>
      <c r="G23" s="48"/>
    </row>
    <row r="24" spans="1:7" s="69" customFormat="1" ht="12.75" customHeight="1">
      <c r="A24" s="54" t="s">
        <v>168</v>
      </c>
      <c r="B24" s="76" t="s">
        <v>169</v>
      </c>
      <c r="C24" s="46" t="s">
        <v>165</v>
      </c>
      <c r="D24" s="47"/>
      <c r="E24" s="48"/>
      <c r="F24" s="47"/>
      <c r="G24" s="48"/>
    </row>
    <row r="25" spans="1:7" s="69" customFormat="1" ht="12.75" customHeight="1">
      <c r="A25" s="54" t="s">
        <v>170</v>
      </c>
      <c r="B25" s="45" t="s">
        <v>171</v>
      </c>
      <c r="C25" s="46" t="s">
        <v>165</v>
      </c>
      <c r="D25" s="47"/>
      <c r="E25" s="48"/>
      <c r="F25" s="47"/>
      <c r="G25" s="48"/>
    </row>
    <row r="26" spans="1:7" s="69" customFormat="1" ht="12.75" customHeight="1">
      <c r="A26" s="54" t="s">
        <v>172</v>
      </c>
      <c r="B26" s="45"/>
      <c r="C26" s="46"/>
      <c r="D26" s="47"/>
      <c r="E26" s="59"/>
      <c r="F26" s="47"/>
      <c r="G26" s="48"/>
    </row>
    <row r="27" spans="1:7" s="69" customFormat="1" ht="12.75" customHeight="1">
      <c r="A27" s="54" t="s">
        <v>173</v>
      </c>
      <c r="B27" s="45"/>
      <c r="C27" s="46"/>
      <c r="D27" s="47"/>
      <c r="E27" s="59"/>
      <c r="F27" s="47"/>
      <c r="G27" s="48"/>
    </row>
    <row r="28" spans="1:7" s="69" customFormat="1" ht="12.75" customHeight="1">
      <c r="A28" s="54" t="s">
        <v>174</v>
      </c>
      <c r="B28" s="45"/>
      <c r="C28" s="46"/>
      <c r="D28" s="47"/>
      <c r="E28" s="59"/>
      <c r="F28" s="47"/>
      <c r="G28" s="48"/>
    </row>
    <row r="29" spans="1:7" s="69" customFormat="1" ht="12.75" customHeight="1">
      <c r="A29" s="54" t="s">
        <v>175</v>
      </c>
      <c r="B29" s="45"/>
      <c r="C29" s="46"/>
      <c r="D29" s="77"/>
      <c r="E29" s="59"/>
      <c r="F29" s="47"/>
      <c r="G29" s="48"/>
    </row>
    <row r="30" spans="1:7" s="69" customFormat="1" ht="12.75" customHeight="1">
      <c r="A30" s="54" t="s">
        <v>176</v>
      </c>
      <c r="B30" s="45"/>
      <c r="C30" s="46"/>
      <c r="D30" s="77"/>
      <c r="E30" s="59"/>
      <c r="F30" s="47"/>
      <c r="G30" s="48"/>
    </row>
    <row r="31" spans="1:7" s="69" customFormat="1" ht="12.75" customHeight="1">
      <c r="A31" s="54" t="s">
        <v>177</v>
      </c>
      <c r="B31" s="45"/>
      <c r="C31" s="46"/>
      <c r="D31" s="77"/>
      <c r="E31" s="59"/>
      <c r="F31" s="47"/>
      <c r="G31" s="48"/>
    </row>
    <row r="32" spans="1:7" s="69" customFormat="1" ht="12.75" customHeight="1">
      <c r="A32" s="54" t="s">
        <v>178</v>
      </c>
      <c r="B32" s="45"/>
      <c r="C32" s="46"/>
      <c r="D32" s="77"/>
      <c r="E32" s="59"/>
      <c r="F32" s="47"/>
      <c r="G32" s="48"/>
    </row>
    <row r="33" spans="1:7" s="69" customFormat="1" ht="12.75" customHeight="1">
      <c r="A33" s="54" t="s">
        <v>179</v>
      </c>
      <c r="B33" s="45"/>
      <c r="C33" s="46"/>
      <c r="D33" s="77"/>
      <c r="E33" s="59"/>
      <c r="F33" s="47"/>
      <c r="G33" s="48"/>
    </row>
    <row r="34" spans="1:7" s="69" customFormat="1" ht="12.75" customHeight="1">
      <c r="A34" s="54" t="s">
        <v>180</v>
      </c>
      <c r="B34" s="45"/>
      <c r="C34" s="46"/>
      <c r="D34" s="77"/>
      <c r="E34" s="59"/>
      <c r="F34" s="47"/>
      <c r="G34" s="48"/>
    </row>
    <row r="35" spans="1:7" s="69" customFormat="1" ht="12.75" customHeight="1">
      <c r="A35" s="54" t="s">
        <v>181</v>
      </c>
      <c r="B35" s="45"/>
      <c r="C35" s="46"/>
      <c r="D35" s="77"/>
      <c r="E35" s="59"/>
      <c r="F35" s="47"/>
      <c r="G35" s="48"/>
    </row>
    <row r="36" spans="1:7" s="69" customFormat="1" ht="12.75" customHeight="1">
      <c r="A36" s="78" t="s">
        <v>182</v>
      </c>
      <c r="B36" s="45"/>
      <c r="C36" s="46"/>
      <c r="D36" s="77"/>
      <c r="E36" s="59"/>
      <c r="F36" s="47"/>
      <c r="G36" s="48"/>
    </row>
    <row r="37" spans="1:7" s="69" customFormat="1" ht="12.75" customHeight="1">
      <c r="A37" s="78" t="s">
        <v>183</v>
      </c>
      <c r="B37" s="45"/>
      <c r="C37" s="46"/>
      <c r="D37" s="77"/>
      <c r="E37" s="59"/>
      <c r="F37" s="47"/>
      <c r="G37" s="48"/>
    </row>
    <row r="38" spans="1:7" s="69" customFormat="1" ht="12.75" customHeight="1">
      <c r="A38" s="54" t="s">
        <v>184</v>
      </c>
      <c r="B38" s="45"/>
      <c r="C38" s="46"/>
      <c r="D38" s="77"/>
      <c r="E38" s="59"/>
      <c r="F38" s="47"/>
      <c r="G38" s="48"/>
    </row>
    <row r="39" spans="1:7" s="69" customFormat="1" ht="12.75" customHeight="1">
      <c r="A39" s="54" t="s">
        <v>185</v>
      </c>
      <c r="B39" s="45"/>
      <c r="C39" s="46"/>
      <c r="D39" s="77"/>
      <c r="E39" s="59"/>
      <c r="F39" s="47"/>
      <c r="G39" s="48"/>
    </row>
    <row r="40" spans="1:7" s="69" customFormat="1" ht="12.75">
      <c r="A40" s="75"/>
      <c r="B40" s="75"/>
      <c r="C40" s="75"/>
      <c r="D40" s="75"/>
      <c r="E40" s="75"/>
      <c r="F40" s="75"/>
      <c r="G40" s="75"/>
    </row>
    <row r="41" spans="1:7" s="69" customFormat="1" ht="12.75">
      <c r="A41" s="62" t="s">
        <v>186</v>
      </c>
      <c r="B41" s="62" t="s">
        <v>95</v>
      </c>
      <c r="C41" s="62" t="s">
        <v>88</v>
      </c>
      <c r="D41" s="62" t="s">
        <v>96</v>
      </c>
      <c r="E41" s="62" t="s">
        <v>88</v>
      </c>
      <c r="F41" s="62" t="s">
        <v>97</v>
      </c>
      <c r="G41" s="62" t="s">
        <v>88</v>
      </c>
    </row>
    <row r="42" spans="1:7" s="69" customFormat="1" ht="12.75" customHeight="1">
      <c r="A42" s="54" t="s">
        <v>187</v>
      </c>
      <c r="B42" s="45"/>
      <c r="C42" s="46"/>
      <c r="D42" s="77"/>
      <c r="E42" s="59"/>
      <c r="F42" s="47"/>
      <c r="G42" s="48"/>
    </row>
    <row r="43" spans="1:7" s="69" customFormat="1" ht="12.75" customHeight="1">
      <c r="A43" s="54" t="s">
        <v>188</v>
      </c>
      <c r="B43" s="45"/>
      <c r="C43" s="46"/>
      <c r="D43" s="77"/>
      <c r="E43" s="59"/>
      <c r="F43" s="47"/>
      <c r="G43" s="48"/>
    </row>
    <row r="44" spans="1:7" s="69" customFormat="1" ht="12.75" customHeight="1">
      <c r="A44" s="54" t="s">
        <v>189</v>
      </c>
      <c r="B44" s="45"/>
      <c r="C44" s="46"/>
      <c r="D44" s="77"/>
      <c r="E44" s="59"/>
      <c r="F44" s="47"/>
      <c r="G44" s="48"/>
    </row>
    <row r="45" spans="1:7" s="69" customFormat="1" ht="12.75" customHeight="1">
      <c r="A45" s="54" t="s">
        <v>190</v>
      </c>
      <c r="B45" s="45"/>
      <c r="C45" s="46"/>
      <c r="D45" s="77"/>
      <c r="E45" s="59"/>
      <c r="F45" s="47"/>
      <c r="G45" s="48"/>
    </row>
    <row r="46" spans="1:7" s="69" customFormat="1" ht="12.75" customHeight="1">
      <c r="A46" s="54" t="s">
        <v>191</v>
      </c>
      <c r="B46" s="45"/>
      <c r="C46" s="46"/>
      <c r="D46" s="77"/>
      <c r="E46" s="59"/>
      <c r="F46" s="47"/>
      <c r="G46" s="48"/>
    </row>
    <row r="47" spans="1:7" s="69" customFormat="1" ht="12.75" customHeight="1">
      <c r="A47" s="54" t="s">
        <v>192</v>
      </c>
      <c r="B47" s="45"/>
      <c r="C47" s="46"/>
      <c r="D47" s="77"/>
      <c r="E47" s="59"/>
      <c r="F47" s="47"/>
      <c r="G47" s="48"/>
    </row>
    <row r="48" spans="1:7" s="69" customFormat="1" ht="12.75" customHeight="1">
      <c r="A48" s="54" t="s">
        <v>193</v>
      </c>
      <c r="B48" s="45"/>
      <c r="C48" s="46"/>
      <c r="D48" s="77"/>
      <c r="E48" s="59"/>
      <c r="F48" s="47"/>
      <c r="G48" s="48"/>
    </row>
    <row r="49" spans="1:7" s="69" customFormat="1" ht="12.75" customHeight="1">
      <c r="A49" s="54" t="s">
        <v>194</v>
      </c>
      <c r="B49" s="45"/>
      <c r="C49" s="46"/>
      <c r="D49" s="77"/>
      <c r="E49" s="59"/>
      <c r="F49" s="47"/>
      <c r="G49" s="48"/>
    </row>
    <row r="50" spans="1:7" s="69" customFormat="1" ht="12.75" customHeight="1">
      <c r="A50" s="54" t="s">
        <v>195</v>
      </c>
      <c r="B50" s="45"/>
      <c r="C50" s="46"/>
      <c r="D50" s="77"/>
      <c r="E50" s="59"/>
      <c r="F50" s="47"/>
      <c r="G50" s="48"/>
    </row>
    <row r="51" spans="1:7" s="69" customFormat="1" ht="12.75" customHeight="1">
      <c r="A51" s="54" t="s">
        <v>196</v>
      </c>
      <c r="B51" s="45"/>
      <c r="C51" s="46"/>
      <c r="D51" s="77"/>
      <c r="E51" s="59"/>
      <c r="F51" s="47"/>
      <c r="G51" s="48"/>
    </row>
    <row r="52" spans="1:7" s="69" customFormat="1" ht="12.75" customHeight="1">
      <c r="A52" s="54" t="s">
        <v>197</v>
      </c>
      <c r="B52" s="45"/>
      <c r="C52" s="46"/>
      <c r="D52" s="77"/>
      <c r="E52" s="59"/>
      <c r="F52" s="47"/>
      <c r="G52" s="48"/>
    </row>
    <row r="53" spans="2:7" ht="12.75">
      <c r="B53" s="79"/>
      <c r="C53" s="79"/>
      <c r="D53" s="79"/>
      <c r="E53" s="79"/>
      <c r="F53" s="79"/>
      <c r="G53" s="79"/>
    </row>
    <row r="54" s="3" customFormat="1" ht="12.75">
      <c r="A54" s="3" t="s">
        <v>139</v>
      </c>
    </row>
    <row r="55" s="3" customFormat="1" ht="12.75">
      <c r="A55" s="3" t="s">
        <v>198</v>
      </c>
    </row>
    <row r="56" s="3" customFormat="1" ht="12.75">
      <c r="A56" s="3" t="s">
        <v>140</v>
      </c>
    </row>
    <row r="57" s="3" customFormat="1" ht="12.75">
      <c r="A57" s="3" t="s">
        <v>199</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200</v>
      </c>
    </row>
    <row r="3" spans="1:3" s="82" customFormat="1" ht="12.75">
      <c r="A3" s="82" t="s">
        <v>10</v>
      </c>
      <c r="C3" s="83"/>
    </row>
    <row r="4" ht="8.25" customHeight="1"/>
    <row r="5" spans="1:7" ht="30.75" customHeight="1">
      <c r="A5" s="84" t="s">
        <v>201</v>
      </c>
      <c r="B5" s="85" t="s">
        <v>65</v>
      </c>
      <c r="C5" s="85" t="s">
        <v>202</v>
      </c>
      <c r="D5" s="86" t="s">
        <v>203</v>
      </c>
      <c r="E5" s="86" t="s">
        <v>66</v>
      </c>
      <c r="F5" s="86" t="s">
        <v>202</v>
      </c>
      <c r="G5" s="86" t="s">
        <v>204</v>
      </c>
    </row>
    <row r="6" spans="1:7" ht="12.75">
      <c r="A6" s="84" t="s">
        <v>205</v>
      </c>
      <c r="B6" s="87"/>
      <c r="C6" s="87"/>
      <c r="D6" s="88"/>
      <c r="E6" s="89"/>
      <c r="F6" s="89"/>
      <c r="G6" s="89"/>
    </row>
    <row r="7" spans="1:7" ht="12.75">
      <c r="A7" s="90" t="s">
        <v>206</v>
      </c>
      <c r="B7" s="91"/>
      <c r="C7" s="91"/>
      <c r="D7" s="91"/>
      <c r="E7" s="91"/>
      <c r="F7" s="91"/>
      <c r="G7" s="92"/>
    </row>
    <row r="8" spans="1:7" ht="12.75">
      <c r="A8" s="93" t="s">
        <v>207</v>
      </c>
      <c r="B8" s="94"/>
      <c r="C8" s="95"/>
      <c r="D8" s="96" t="s">
        <v>208</v>
      </c>
      <c r="E8" s="94"/>
      <c r="F8" s="97"/>
      <c r="G8" s="93"/>
    </row>
    <row r="9" spans="1:7" ht="12.75">
      <c r="A9" s="93" t="s">
        <v>209</v>
      </c>
      <c r="B9" s="94"/>
      <c r="C9" s="95"/>
      <c r="D9" s="96" t="s">
        <v>210</v>
      </c>
      <c r="E9" s="94"/>
      <c r="F9" s="97"/>
      <c r="G9" s="93"/>
    </row>
    <row r="10" spans="1:7" ht="12.75">
      <c r="A10" s="93" t="s">
        <v>211</v>
      </c>
      <c r="B10" s="94"/>
      <c r="C10" s="95"/>
      <c r="D10" s="96" t="s">
        <v>212</v>
      </c>
      <c r="E10" s="94"/>
      <c r="F10" s="97"/>
      <c r="G10" s="93"/>
    </row>
    <row r="11" spans="1:7" ht="12.75">
      <c r="A11" s="93" t="s">
        <v>213</v>
      </c>
      <c r="B11" s="93"/>
      <c r="C11" s="95"/>
      <c r="D11" s="96"/>
      <c r="E11" s="93"/>
      <c r="F11" s="95"/>
      <c r="G11" s="93"/>
    </row>
    <row r="12" spans="1:7" ht="12.75">
      <c r="A12" s="93" t="s">
        <v>214</v>
      </c>
      <c r="B12" s="93"/>
      <c r="C12" s="95"/>
      <c r="D12" s="96"/>
      <c r="E12" s="93"/>
      <c r="F12" s="95"/>
      <c r="G12" s="93"/>
    </row>
    <row r="13" spans="1:7" ht="12.75">
      <c r="A13" s="93" t="s">
        <v>215</v>
      </c>
      <c r="B13" s="93"/>
      <c r="C13" s="95"/>
      <c r="D13" s="96"/>
      <c r="E13" s="93"/>
      <c r="F13" s="95"/>
      <c r="G13" s="93"/>
    </row>
    <row r="14" spans="1:7" ht="12.75">
      <c r="A14" s="93" t="s">
        <v>216</v>
      </c>
      <c r="B14" s="93"/>
      <c r="C14" s="95"/>
      <c r="D14" s="96"/>
      <c r="E14" s="93"/>
      <c r="F14" s="95"/>
      <c r="G14" s="93"/>
    </row>
    <row r="15" spans="1:7" ht="12.75">
      <c r="A15" s="93" t="s">
        <v>217</v>
      </c>
      <c r="B15" s="93"/>
      <c r="C15" s="95"/>
      <c r="D15" s="96"/>
      <c r="E15" s="93"/>
      <c r="F15" s="95"/>
      <c r="G15" s="93"/>
    </row>
    <row r="16" spans="1:7" ht="12.75">
      <c r="A16" s="93" t="s">
        <v>218</v>
      </c>
      <c r="B16" s="93"/>
      <c r="C16" s="95"/>
      <c r="D16" s="96"/>
      <c r="E16" s="93"/>
      <c r="F16" s="95"/>
      <c r="G16" s="93"/>
    </row>
    <row r="17" spans="1:7" ht="12.75">
      <c r="A17" s="90" t="s">
        <v>219</v>
      </c>
      <c r="B17" s="91"/>
      <c r="C17" s="91"/>
      <c r="D17" s="91"/>
      <c r="E17" s="91"/>
      <c r="F17" s="91"/>
      <c r="G17" s="92"/>
    </row>
    <row r="18" spans="1:7" ht="12.75">
      <c r="A18" s="93" t="s">
        <v>220</v>
      </c>
      <c r="B18" s="93"/>
      <c r="C18" s="95"/>
      <c r="D18" s="96" t="s">
        <v>221</v>
      </c>
      <c r="E18" s="93"/>
      <c r="F18" s="95"/>
      <c r="G18" s="93"/>
    </row>
    <row r="19" spans="1:7" ht="12.75">
      <c r="A19" s="93" t="s">
        <v>213</v>
      </c>
      <c r="B19" s="93"/>
      <c r="C19" s="95"/>
      <c r="D19" s="96"/>
      <c r="E19" s="93"/>
      <c r="F19" s="95"/>
      <c r="G19" s="93"/>
    </row>
    <row r="20" spans="1:7" ht="12.75">
      <c r="A20" s="93" t="s">
        <v>214</v>
      </c>
      <c r="B20" s="93"/>
      <c r="C20" s="95"/>
      <c r="D20" s="96"/>
      <c r="E20" s="93"/>
      <c r="F20" s="95"/>
      <c r="G20" s="93"/>
    </row>
    <row r="21" spans="1:7" ht="12.75">
      <c r="A21" s="93" t="s">
        <v>215</v>
      </c>
      <c r="B21" s="93"/>
      <c r="C21" s="95"/>
      <c r="D21" s="96"/>
      <c r="E21" s="93"/>
      <c r="F21" s="95"/>
      <c r="G21" s="93"/>
    </row>
    <row r="22" spans="1:7" ht="12.75">
      <c r="A22" s="93" t="s">
        <v>216</v>
      </c>
      <c r="B22" s="93"/>
      <c r="C22" s="95"/>
      <c r="D22" s="96"/>
      <c r="E22" s="93"/>
      <c r="F22" s="95"/>
      <c r="G22" s="93"/>
    </row>
    <row r="23" spans="1:7" ht="12.75">
      <c r="A23" s="93" t="s">
        <v>217</v>
      </c>
      <c r="B23" s="93"/>
      <c r="C23" s="95"/>
      <c r="D23" s="96"/>
      <c r="E23" s="93"/>
      <c r="F23" s="95"/>
      <c r="G23" s="93"/>
    </row>
    <row r="24" spans="1:7" ht="12.75">
      <c r="A24" s="93" t="s">
        <v>218</v>
      </c>
      <c r="B24" s="93"/>
      <c r="C24" s="95"/>
      <c r="D24" s="96"/>
      <c r="E24" s="93"/>
      <c r="F24" s="95"/>
      <c r="G24" s="93"/>
    </row>
    <row r="25" spans="1:7" ht="12.75">
      <c r="A25" s="90" t="s">
        <v>222</v>
      </c>
      <c r="B25" s="91"/>
      <c r="C25" s="91"/>
      <c r="D25" s="91"/>
      <c r="E25" s="91"/>
      <c r="F25" s="91"/>
      <c r="G25" s="92"/>
    </row>
    <row r="26" spans="1:7" ht="12.75">
      <c r="A26" s="93" t="s">
        <v>223</v>
      </c>
      <c r="B26" s="93"/>
      <c r="C26" s="95"/>
      <c r="D26" s="96"/>
      <c r="E26" s="93"/>
      <c r="F26" s="95"/>
      <c r="G26" s="93"/>
    </row>
    <row r="27" spans="1:7" ht="12.75">
      <c r="A27" s="93" t="s">
        <v>224</v>
      </c>
      <c r="B27" s="93"/>
      <c r="C27" s="95"/>
      <c r="D27" s="96"/>
      <c r="E27" s="93"/>
      <c r="F27" s="95"/>
      <c r="G27" s="93"/>
    </row>
    <row r="28" spans="1:7" ht="12.75">
      <c r="A28" s="93" t="s">
        <v>225</v>
      </c>
      <c r="B28" s="93"/>
      <c r="C28" s="95"/>
      <c r="D28" s="96"/>
      <c r="E28" s="93"/>
      <c r="F28" s="95"/>
      <c r="G28" s="93"/>
    </row>
    <row r="29" spans="1:7" ht="12.75">
      <c r="A29" s="90" t="s">
        <v>226</v>
      </c>
      <c r="B29" s="91"/>
      <c r="C29" s="91"/>
      <c r="D29" s="91"/>
      <c r="E29" s="91"/>
      <c r="F29" s="91"/>
      <c r="G29" s="92"/>
    </row>
    <row r="30" spans="1:7" ht="12.75">
      <c r="A30" s="93" t="s">
        <v>227</v>
      </c>
      <c r="B30" s="93"/>
      <c r="C30" s="95"/>
      <c r="D30" s="96" t="s">
        <v>228</v>
      </c>
      <c r="E30" s="93"/>
      <c r="F30" s="95"/>
      <c r="G30" s="93"/>
    </row>
    <row r="31" spans="1:7" ht="12.75">
      <c r="A31" s="93" t="s">
        <v>229</v>
      </c>
      <c r="B31" s="93"/>
      <c r="C31" s="95"/>
      <c r="D31" s="96" t="s">
        <v>230</v>
      </c>
      <c r="E31" s="93"/>
      <c r="F31" s="95"/>
      <c r="G31" s="93"/>
    </row>
    <row r="32" spans="1:7" ht="12.75">
      <c r="A32" s="93" t="s">
        <v>231</v>
      </c>
      <c r="B32" s="93"/>
      <c r="C32" s="95"/>
      <c r="D32" s="96" t="s">
        <v>232</v>
      </c>
      <c r="E32" s="93"/>
      <c r="F32" s="95"/>
      <c r="G32" s="93"/>
    </row>
    <row r="33" spans="1:7" ht="12.75">
      <c r="A33" s="93" t="s">
        <v>233</v>
      </c>
      <c r="B33" s="93"/>
      <c r="C33" s="95"/>
      <c r="D33" s="96" t="s">
        <v>230</v>
      </c>
      <c r="E33" s="93"/>
      <c r="F33" s="95"/>
      <c r="G33" s="93"/>
    </row>
    <row r="34" spans="1:7" ht="12.75">
      <c r="A34" s="93" t="s">
        <v>234</v>
      </c>
      <c r="B34" s="93"/>
      <c r="C34" s="95"/>
      <c r="D34" s="96" t="s">
        <v>235</v>
      </c>
      <c r="E34" s="93"/>
      <c r="F34" s="95"/>
      <c r="G34" s="93"/>
    </row>
    <row r="35" spans="1:7" ht="12.75">
      <c r="A35" s="93" t="s">
        <v>236</v>
      </c>
      <c r="B35" s="93"/>
      <c r="C35" s="95"/>
      <c r="D35" s="96" t="s">
        <v>237</v>
      </c>
      <c r="E35" s="93"/>
      <c r="F35" s="95"/>
      <c r="G35" s="93"/>
    </row>
    <row r="36" spans="1:7" ht="12.75">
      <c r="A36" s="93" t="s">
        <v>238</v>
      </c>
      <c r="B36" s="93"/>
      <c r="C36" s="95"/>
      <c r="D36" s="96"/>
      <c r="E36" s="93"/>
      <c r="F36" s="95"/>
      <c r="G36" s="93"/>
    </row>
    <row r="37" spans="1:7" ht="12.75" customHeight="1">
      <c r="A37" s="98" t="s">
        <v>239</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200</v>
      </c>
    </row>
    <row r="3" s="82" customFormat="1" ht="12.75">
      <c r="A3" s="82" t="s">
        <v>12</v>
      </c>
    </row>
    <row r="4" ht="8.25" customHeight="1"/>
    <row r="5" spans="2:5" ht="12.75" customHeight="1">
      <c r="B5" s="100" t="s">
        <v>240</v>
      </c>
      <c r="C5" s="100" t="s">
        <v>241</v>
      </c>
      <c r="D5" s="100"/>
      <c r="E5" s="100"/>
    </row>
    <row r="6" spans="1:6" ht="12.75">
      <c r="A6" s="101" t="s">
        <v>201</v>
      </c>
      <c r="B6" s="100"/>
      <c r="C6" s="100" t="s">
        <v>242</v>
      </c>
      <c r="D6" s="100" t="s">
        <v>243</v>
      </c>
      <c r="E6" s="100" t="s">
        <v>244</v>
      </c>
      <c r="F6" s="102"/>
    </row>
    <row r="7" spans="1:6" ht="12.75">
      <c r="A7" s="90" t="s">
        <v>245</v>
      </c>
      <c r="B7" s="91"/>
      <c r="C7" s="91"/>
      <c r="D7" s="91" t="s">
        <v>246</v>
      </c>
      <c r="E7" s="92"/>
      <c r="F7" s="102"/>
    </row>
    <row r="8" spans="1:5" ht="12.75">
      <c r="A8" s="93" t="s">
        <v>207</v>
      </c>
      <c r="B8" s="93"/>
      <c r="C8" s="103" t="s">
        <v>208</v>
      </c>
      <c r="D8" s="103" t="s">
        <v>247</v>
      </c>
      <c r="E8" s="103" t="s">
        <v>248</v>
      </c>
    </row>
    <row r="9" spans="1:5" ht="12.75">
      <c r="A9" s="93" t="s">
        <v>209</v>
      </c>
      <c r="B9" s="93"/>
      <c r="C9" s="103" t="s">
        <v>210</v>
      </c>
      <c r="D9" s="103" t="s">
        <v>249</v>
      </c>
      <c r="E9" s="103" t="s">
        <v>250</v>
      </c>
    </row>
    <row r="10" spans="1:5" ht="12.75">
      <c r="A10" s="93" t="s">
        <v>211</v>
      </c>
      <c r="B10" s="93"/>
      <c r="C10" s="103" t="s">
        <v>212</v>
      </c>
      <c r="D10" s="103" t="s">
        <v>251</v>
      </c>
      <c r="E10" s="103" t="s">
        <v>252</v>
      </c>
    </row>
    <row r="11" spans="1:6" ht="12.75">
      <c r="A11" s="93" t="s">
        <v>213</v>
      </c>
      <c r="B11" s="93"/>
      <c r="C11" s="103"/>
      <c r="D11" s="103"/>
      <c r="E11" s="103"/>
      <c r="F11" s="102"/>
    </row>
    <row r="12" spans="1:6" ht="12.75">
      <c r="A12" s="93" t="s">
        <v>214</v>
      </c>
      <c r="B12" s="93"/>
      <c r="C12" s="103"/>
      <c r="D12" s="103"/>
      <c r="E12" s="103"/>
      <c r="F12" s="102"/>
    </row>
    <row r="13" spans="1:6" ht="12.75">
      <c r="A13" s="93" t="s">
        <v>215</v>
      </c>
      <c r="B13" s="93"/>
      <c r="C13" s="103"/>
      <c r="D13" s="103"/>
      <c r="E13" s="103"/>
      <c r="F13" s="102"/>
    </row>
    <row r="14" spans="1:6" ht="12.75">
      <c r="A14" s="93" t="s">
        <v>216</v>
      </c>
      <c r="B14" s="93"/>
      <c r="C14" s="103"/>
      <c r="D14" s="103"/>
      <c r="E14" s="103"/>
      <c r="F14" s="102"/>
    </row>
    <row r="15" spans="1:6" ht="12.75">
      <c r="A15" s="93" t="s">
        <v>217</v>
      </c>
      <c r="B15" s="93"/>
      <c r="C15" s="103"/>
      <c r="D15" s="103"/>
      <c r="E15" s="103"/>
      <c r="F15" s="102"/>
    </row>
    <row r="16" spans="1:6" ht="12.75">
      <c r="A16" s="93" t="s">
        <v>218</v>
      </c>
      <c r="B16" s="93"/>
      <c r="C16" s="103"/>
      <c r="D16" s="103"/>
      <c r="E16" s="103"/>
      <c r="F16" s="102"/>
    </row>
    <row r="17" spans="1:6" ht="12.75">
      <c r="A17" s="90" t="s">
        <v>253</v>
      </c>
      <c r="B17" s="91"/>
      <c r="C17" s="91"/>
      <c r="D17" s="91"/>
      <c r="E17" s="92"/>
      <c r="F17" s="102"/>
    </row>
    <row r="18" spans="1:6" ht="12.75">
      <c r="A18" s="93" t="s">
        <v>220</v>
      </c>
      <c r="B18" s="93"/>
      <c r="C18" s="103" t="s">
        <v>221</v>
      </c>
      <c r="D18" s="103" t="s">
        <v>254</v>
      </c>
      <c r="E18" s="103" t="s">
        <v>255</v>
      </c>
      <c r="F18" s="102"/>
    </row>
    <row r="19" spans="1:6" ht="12.75">
      <c r="A19" s="93" t="s">
        <v>213</v>
      </c>
      <c r="B19" s="93"/>
      <c r="C19" s="103"/>
      <c r="D19" s="103"/>
      <c r="E19" s="103"/>
      <c r="F19" s="102"/>
    </row>
    <row r="20" spans="1:6" ht="12.75">
      <c r="A20" s="93" t="s">
        <v>214</v>
      </c>
      <c r="B20" s="93"/>
      <c r="C20" s="103"/>
      <c r="D20" s="103"/>
      <c r="E20" s="103"/>
      <c r="F20" s="102"/>
    </row>
    <row r="21" spans="1:6" ht="12.75">
      <c r="A21" s="93" t="s">
        <v>215</v>
      </c>
      <c r="B21" s="93"/>
      <c r="C21" s="103"/>
      <c r="D21" s="103"/>
      <c r="E21" s="103"/>
      <c r="F21" s="102"/>
    </row>
    <row r="22" spans="1:6" ht="12.75">
      <c r="A22" s="93" t="s">
        <v>216</v>
      </c>
      <c r="B22" s="93"/>
      <c r="C22" s="103"/>
      <c r="D22" s="103"/>
      <c r="E22" s="103"/>
      <c r="F22" s="102"/>
    </row>
    <row r="23" spans="1:6" ht="12.75">
      <c r="A23" s="93" t="s">
        <v>217</v>
      </c>
      <c r="B23" s="93"/>
      <c r="C23" s="103"/>
      <c r="D23" s="103"/>
      <c r="E23" s="103"/>
      <c r="F23" s="102"/>
    </row>
    <row r="24" spans="1:6" ht="12.75">
      <c r="A24" s="93" t="s">
        <v>218</v>
      </c>
      <c r="B24" s="93"/>
      <c r="C24" s="103"/>
      <c r="D24" s="103"/>
      <c r="E24" s="103"/>
      <c r="F24" s="102"/>
    </row>
    <row r="25" spans="1:6" ht="12.75">
      <c r="A25" s="90" t="s">
        <v>256</v>
      </c>
      <c r="B25" s="91"/>
      <c r="C25" s="91"/>
      <c r="D25" s="91"/>
      <c r="E25" s="92"/>
      <c r="F25" s="102"/>
    </row>
    <row r="26" spans="1:6" ht="12.75">
      <c r="A26" s="93" t="s">
        <v>223</v>
      </c>
      <c r="B26" s="93"/>
      <c r="C26" s="103"/>
      <c r="D26" s="103"/>
      <c r="E26" s="103"/>
      <c r="F26" s="102"/>
    </row>
    <row r="27" spans="1:6" ht="12.75">
      <c r="A27" s="93" t="s">
        <v>224</v>
      </c>
      <c r="B27" s="93"/>
      <c r="C27" s="103"/>
      <c r="D27" s="103"/>
      <c r="E27" s="103"/>
      <c r="F27" s="102"/>
    </row>
    <row r="28" spans="1:6" ht="12.75">
      <c r="A28" s="93" t="s">
        <v>225</v>
      </c>
      <c r="B28" s="93"/>
      <c r="C28" s="103"/>
      <c r="D28" s="103"/>
      <c r="E28" s="103"/>
      <c r="F28" s="102"/>
    </row>
    <row r="29" spans="1:6" ht="12.75">
      <c r="A29" s="90" t="s">
        <v>226</v>
      </c>
      <c r="B29" s="91"/>
      <c r="C29" s="91"/>
      <c r="D29" s="91"/>
      <c r="E29" s="92"/>
      <c r="F29" s="102"/>
    </row>
    <row r="30" spans="1:6" ht="12.75">
      <c r="A30" s="93" t="s">
        <v>227</v>
      </c>
      <c r="B30" s="94"/>
      <c r="C30" s="104" t="s">
        <v>228</v>
      </c>
      <c r="D30" s="104" t="s">
        <v>257</v>
      </c>
      <c r="E30" s="104" t="s">
        <v>258</v>
      </c>
      <c r="F30" s="102"/>
    </row>
    <row r="31" spans="1:6" ht="12.75">
      <c r="A31" s="93" t="s">
        <v>229</v>
      </c>
      <c r="B31" s="94"/>
      <c r="C31" s="104" t="s">
        <v>230</v>
      </c>
      <c r="D31" s="104" t="s">
        <v>259</v>
      </c>
      <c r="E31" s="104" t="s">
        <v>260</v>
      </c>
      <c r="F31" s="102"/>
    </row>
    <row r="32" spans="1:6" ht="12.75">
      <c r="A32" s="93" t="s">
        <v>231</v>
      </c>
      <c r="B32" s="94"/>
      <c r="C32" s="104" t="s">
        <v>232</v>
      </c>
      <c r="D32" s="104" t="s">
        <v>261</v>
      </c>
      <c r="E32" s="104" t="s">
        <v>262</v>
      </c>
      <c r="F32" s="102"/>
    </row>
    <row r="33" spans="1:6" ht="12.75">
      <c r="A33" s="93" t="s">
        <v>233</v>
      </c>
      <c r="B33" s="94"/>
      <c r="C33" s="104" t="s">
        <v>230</v>
      </c>
      <c r="D33" s="104" t="s">
        <v>263</v>
      </c>
      <c r="E33" s="104" t="s">
        <v>264</v>
      </c>
      <c r="F33" s="102"/>
    </row>
    <row r="34" spans="1:6" ht="12.75">
      <c r="A34" s="93" t="s">
        <v>234</v>
      </c>
      <c r="B34" s="94"/>
      <c r="C34" s="104" t="s">
        <v>235</v>
      </c>
      <c r="D34" s="104" t="s">
        <v>265</v>
      </c>
      <c r="E34" s="104" t="s">
        <v>266</v>
      </c>
      <c r="F34" s="102"/>
    </row>
    <row r="35" spans="1:6" ht="12.75">
      <c r="A35" s="93" t="s">
        <v>236</v>
      </c>
      <c r="B35" s="94"/>
      <c r="C35" s="104" t="s">
        <v>237</v>
      </c>
      <c r="D35" s="104" t="s">
        <v>267</v>
      </c>
      <c r="E35" s="104" t="s">
        <v>268</v>
      </c>
      <c r="F35" s="102"/>
    </row>
    <row r="36" spans="1:6" ht="12.75">
      <c r="A36" s="93" t="s">
        <v>238</v>
      </c>
      <c r="B36" s="94"/>
      <c r="C36" s="104"/>
      <c r="D36" s="104"/>
      <c r="E36" s="104"/>
      <c r="F36" s="102"/>
    </row>
    <row r="37" spans="1:5" ht="28.5" customHeight="1">
      <c r="A37" s="105" t="s">
        <v>269</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200</v>
      </c>
    </row>
    <row r="3" s="82" customFormat="1" ht="12.75">
      <c r="A3" s="82" t="s">
        <v>14</v>
      </c>
    </row>
    <row r="5" spans="1:4" ht="15" customHeight="1">
      <c r="A5" s="106" t="s">
        <v>270</v>
      </c>
      <c r="B5" s="106" t="s">
        <v>271</v>
      </c>
      <c r="C5" s="106" t="s">
        <v>272</v>
      </c>
      <c r="D5" s="106" t="s">
        <v>273</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274</v>
      </c>
      <c r="B11" s="109"/>
      <c r="C11" s="109"/>
      <c r="D11" s="109"/>
    </row>
    <row r="12" spans="1:4" ht="26.25" customHeight="1">
      <c r="A12" s="110" t="s">
        <v>275</v>
      </c>
      <c r="B12" s="110"/>
      <c r="C12" s="110"/>
      <c r="D12" s="110"/>
    </row>
    <row r="13" ht="12.75"/>
    <row r="14" spans="1:4" ht="12.75">
      <c r="A14" s="85" t="s">
        <v>276</v>
      </c>
      <c r="B14" s="85" t="s">
        <v>277</v>
      </c>
      <c r="C14" s="85" t="s">
        <v>278</v>
      </c>
      <c r="D14" s="85" t="s">
        <v>279</v>
      </c>
    </row>
    <row r="15" spans="1:4" ht="15" customHeight="1">
      <c r="A15" s="93" t="s">
        <v>280</v>
      </c>
      <c r="B15" s="93"/>
      <c r="C15" s="93"/>
      <c r="D15" s="93"/>
    </row>
    <row r="16" spans="1:4" ht="12.75">
      <c r="A16" s="93" t="s">
        <v>281</v>
      </c>
      <c r="B16" s="93"/>
      <c r="C16" s="93"/>
      <c r="D16" s="93"/>
    </row>
    <row r="17" spans="1:4" ht="12.75">
      <c r="A17" s="93" t="s">
        <v>282</v>
      </c>
      <c r="B17" s="93"/>
      <c r="C17" s="93"/>
      <c r="D17" s="93"/>
    </row>
    <row r="18" spans="1:4" ht="12.75">
      <c r="A18" s="85" t="s">
        <v>276</v>
      </c>
      <c r="B18" s="85" t="s">
        <v>283</v>
      </c>
      <c r="C18" s="111" t="s">
        <v>284</v>
      </c>
      <c r="D18" s="85" t="s">
        <v>279</v>
      </c>
    </row>
    <row r="19" spans="1:4" ht="15" customHeight="1">
      <c r="A19" s="93" t="s">
        <v>280</v>
      </c>
      <c r="B19" s="93"/>
      <c r="C19" s="93"/>
      <c r="D19" s="93"/>
    </row>
    <row r="20" spans="1:4" ht="15" customHeight="1">
      <c r="A20" s="93" t="s">
        <v>281</v>
      </c>
      <c r="B20" s="93"/>
      <c r="C20" s="93"/>
      <c r="D20" s="93"/>
    </row>
    <row r="21" spans="1:4" ht="15" customHeight="1">
      <c r="A21" s="93" t="s">
        <v>282</v>
      </c>
      <c r="B21" s="93"/>
      <c r="C21" s="93"/>
      <c r="D21" s="93"/>
    </row>
    <row r="22" spans="1:4" ht="12.75">
      <c r="A22" s="85" t="s">
        <v>276</v>
      </c>
      <c r="B22" s="85" t="s">
        <v>285</v>
      </c>
      <c r="C22" s="111" t="s">
        <v>286</v>
      </c>
      <c r="D22" s="85" t="s">
        <v>279</v>
      </c>
    </row>
    <row r="23" spans="1:4" ht="15" customHeight="1">
      <c r="A23" s="93" t="s">
        <v>280</v>
      </c>
      <c r="B23" s="93"/>
      <c r="C23" s="93"/>
      <c r="D23" s="93"/>
    </row>
    <row r="24" spans="1:4" ht="15" customHeight="1">
      <c r="A24" s="93" t="s">
        <v>281</v>
      </c>
      <c r="B24" s="93"/>
      <c r="C24" s="93"/>
      <c r="D24" s="93"/>
    </row>
    <row r="25" spans="1:4" ht="15" customHeight="1">
      <c r="A25" s="93" t="s">
        <v>282</v>
      </c>
      <c r="B25" s="93"/>
      <c r="C25" s="93"/>
      <c r="D25" s="93"/>
    </row>
    <row r="27" ht="15" customHeight="1">
      <c r="A27" s="112" t="s">
        <v>287</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200</v>
      </c>
    </row>
    <row r="3" s="82" customFormat="1" ht="12.75">
      <c r="A3" s="82" t="s">
        <v>16</v>
      </c>
    </row>
    <row r="5" spans="1:5" ht="52.5" customHeight="1">
      <c r="A5" s="113" t="s">
        <v>288</v>
      </c>
      <c r="B5" s="113"/>
      <c r="C5" s="113"/>
      <c r="D5" s="113"/>
      <c r="E5" s="102"/>
    </row>
    <row r="6" spans="1:5" ht="26.25" customHeight="1">
      <c r="A6" s="114" t="s">
        <v>275</v>
      </c>
      <c r="B6" s="114"/>
      <c r="C6" s="114"/>
      <c r="D6" s="114"/>
      <c r="E6" s="102"/>
    </row>
    <row r="7" spans="1:5" ht="12.75">
      <c r="A7" s="115"/>
      <c r="B7" s="115"/>
      <c r="C7" s="115"/>
      <c r="D7" s="115"/>
      <c r="E7" s="102"/>
    </row>
    <row r="8" spans="1:5" ht="12.75">
      <c r="A8" s="85" t="s">
        <v>276</v>
      </c>
      <c r="B8" s="85" t="s">
        <v>289</v>
      </c>
      <c r="C8" s="85" t="s">
        <v>290</v>
      </c>
      <c r="D8" s="85" t="s">
        <v>279</v>
      </c>
      <c r="E8" s="102"/>
    </row>
    <row r="9" spans="1:5" ht="12.75">
      <c r="A9" s="93" t="s">
        <v>280</v>
      </c>
      <c r="B9" s="87"/>
      <c r="C9" s="87"/>
      <c r="D9" s="87"/>
      <c r="E9" s="102"/>
    </row>
    <row r="10" spans="1:5" ht="12.75">
      <c r="A10" s="93" t="s">
        <v>281</v>
      </c>
      <c r="B10" s="87"/>
      <c r="C10" s="87"/>
      <c r="D10" s="87"/>
      <c r="E10" s="102"/>
    </row>
    <row r="11" spans="1:5" ht="12.75">
      <c r="A11" s="93" t="s">
        <v>282</v>
      </c>
      <c r="B11" s="87"/>
      <c r="C11" s="87"/>
      <c r="D11" s="87"/>
      <c r="E11" s="102"/>
    </row>
    <row r="12" spans="1:4" ht="12.75">
      <c r="A12" s="102"/>
      <c r="B12" s="102"/>
      <c r="C12" s="102"/>
      <c r="D12" s="102"/>
    </row>
    <row r="13" spans="1:5" ht="12.75">
      <c r="A13" s="85" t="s">
        <v>276</v>
      </c>
      <c r="B13" s="85" t="s">
        <v>283</v>
      </c>
      <c r="C13" s="111" t="s">
        <v>291</v>
      </c>
      <c r="D13" s="85" t="s">
        <v>279</v>
      </c>
      <c r="E13" s="102"/>
    </row>
    <row r="14" spans="1:5" ht="12.75">
      <c r="A14" s="93" t="s">
        <v>280</v>
      </c>
      <c r="B14" s="87"/>
      <c r="C14" s="87"/>
      <c r="D14" s="87"/>
      <c r="E14" s="102"/>
    </row>
    <row r="15" spans="1:5" ht="12.75">
      <c r="A15" s="93" t="s">
        <v>281</v>
      </c>
      <c r="B15" s="87"/>
      <c r="C15" s="87"/>
      <c r="D15" s="87"/>
      <c r="E15" s="102"/>
    </row>
    <row r="16" spans="1:5" ht="12.75">
      <c r="A16" s="93" t="s">
        <v>282</v>
      </c>
      <c r="B16" s="87"/>
      <c r="C16" s="87"/>
      <c r="D16" s="87"/>
      <c r="E16" s="102"/>
    </row>
    <row r="17" spans="1:4" ht="12.75">
      <c r="A17" s="102"/>
      <c r="B17" s="102"/>
      <c r="C17" s="102"/>
      <c r="D17" s="102"/>
    </row>
    <row r="18" spans="1:5" ht="12.75">
      <c r="A18" s="85" t="s">
        <v>276</v>
      </c>
      <c r="B18" s="85" t="s">
        <v>292</v>
      </c>
      <c r="C18" s="111" t="s">
        <v>286</v>
      </c>
      <c r="D18" s="85" t="s">
        <v>279</v>
      </c>
      <c r="E18" s="102"/>
    </row>
    <row r="19" spans="1:5" ht="12.75">
      <c r="A19" s="93" t="s">
        <v>280</v>
      </c>
      <c r="B19" s="87"/>
      <c r="C19" s="87"/>
      <c r="D19" s="87"/>
      <c r="E19" s="102"/>
    </row>
    <row r="20" spans="1:5" ht="12.75">
      <c r="A20" s="93" t="s">
        <v>281</v>
      </c>
      <c r="B20" s="87"/>
      <c r="C20" s="87"/>
      <c r="D20" s="87"/>
      <c r="E20" s="102"/>
    </row>
    <row r="21" spans="1:5" ht="12.75">
      <c r="A21" s="93" t="s">
        <v>282</v>
      </c>
      <c r="B21" s="87"/>
      <c r="C21" s="87"/>
      <c r="D21" s="87"/>
      <c r="E21" s="102"/>
    </row>
    <row r="23" ht="15" customHeight="1">
      <c r="A23" s="112" t="s">
        <v>287</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200</v>
      </c>
    </row>
    <row r="3" s="82" customFormat="1" ht="12.75">
      <c r="A3" s="82" t="s">
        <v>18</v>
      </c>
    </row>
    <row r="5" spans="2:4" ht="12.75">
      <c r="B5" s="116" t="s">
        <v>293</v>
      </c>
      <c r="C5" s="116" t="s">
        <v>294</v>
      </c>
      <c r="D5" s="117" t="s">
        <v>295</v>
      </c>
    </row>
    <row r="6" spans="1:3" ht="12.75">
      <c r="A6" s="107" t="s">
        <v>296</v>
      </c>
      <c r="B6" s="118"/>
      <c r="C6" s="118"/>
    </row>
    <row r="7" spans="1:3" ht="12.75">
      <c r="A7" s="119" t="s">
        <v>297</v>
      </c>
      <c r="B7" s="120"/>
      <c r="C7" s="120"/>
    </row>
    <row r="8" spans="1:3" ht="12.75">
      <c r="A8" s="107" t="s">
        <v>298</v>
      </c>
      <c r="B8" s="118"/>
      <c r="C8" s="118"/>
    </row>
    <row r="9" spans="1:3" ht="12.75">
      <c r="A9" s="107" t="s">
        <v>299</v>
      </c>
      <c r="B9" s="118"/>
      <c r="C9" s="118"/>
    </row>
    <row r="10" spans="1:3" ht="12.75">
      <c r="A10" s="107" t="s">
        <v>300</v>
      </c>
      <c r="B10" s="118"/>
      <c r="C10" s="118"/>
    </row>
    <row r="11" spans="1:3" ht="12.75">
      <c r="A11" s="107" t="s">
        <v>301</v>
      </c>
      <c r="B11" s="118"/>
      <c r="C11" s="118"/>
    </row>
    <row r="12" spans="1:3" ht="12.75">
      <c r="A12" s="107" t="s">
        <v>302</v>
      </c>
      <c r="B12" s="118"/>
      <c r="C12" s="118"/>
    </row>
    <row r="13" spans="1:3" s="123" customFormat="1" ht="12.75">
      <c r="A13" s="121" t="s">
        <v>303</v>
      </c>
      <c r="B13" s="122">
        <f>B8+B10</f>
        <v>0</v>
      </c>
      <c r="C13" s="122">
        <f>C8+C10</f>
        <v>0</v>
      </c>
    </row>
    <row r="14" spans="1:3" s="123" customFormat="1" ht="12.75">
      <c r="A14" s="121" t="s">
        <v>304</v>
      </c>
      <c r="B14" s="122">
        <f>B9+B11</f>
        <v>0</v>
      </c>
      <c r="C14" s="122">
        <f>C9+C11</f>
        <v>0</v>
      </c>
    </row>
    <row r="15" spans="1:3" ht="12.75">
      <c r="A15" s="107" t="s">
        <v>305</v>
      </c>
      <c r="B15" s="118"/>
      <c r="C15" s="118"/>
    </row>
    <row r="16" spans="1:3" ht="12.75">
      <c r="A16" s="107" t="s">
        <v>306</v>
      </c>
      <c r="B16" s="118"/>
      <c r="C16" s="118"/>
    </row>
    <row r="17" spans="1:3" ht="12.75">
      <c r="A17" s="119" t="s">
        <v>307</v>
      </c>
      <c r="B17" s="120"/>
      <c r="C17" s="120"/>
    </row>
    <row r="18" spans="1:3" ht="12.75">
      <c r="A18" s="107" t="s">
        <v>308</v>
      </c>
      <c r="B18" s="122" t="e">
        <f>B8/(B14/1000)</f>
        <v>#DIV/0!</v>
      </c>
      <c r="C18" s="122" t="e">
        <f>C8/(C14/1000)</f>
        <v>#DIV/0!</v>
      </c>
    </row>
    <row r="19" spans="1:4" ht="12.75">
      <c r="A19" s="118" t="s">
        <v>309</v>
      </c>
      <c r="B19" s="124"/>
      <c r="C19" s="124"/>
      <c r="D19" s="125" t="s">
        <v>310</v>
      </c>
    </row>
    <row r="20" spans="1:4" ht="12.75">
      <c r="A20" s="107" t="s">
        <v>311</v>
      </c>
      <c r="B20" s="124"/>
      <c r="C20" s="124"/>
      <c r="D20" s="126" t="s">
        <v>310</v>
      </c>
    </row>
    <row r="21" spans="1:3" ht="12.75">
      <c r="A21" s="107" t="s">
        <v>312</v>
      </c>
      <c r="B21" s="122" t="e">
        <f>B18/B19</f>
        <v>#DIV/0!</v>
      </c>
      <c r="C21" s="122" t="e">
        <f>C18/C19</f>
        <v>#DIV/0!</v>
      </c>
    </row>
    <row r="22" spans="1:3" ht="12.75">
      <c r="A22" s="107" t="s">
        <v>313</v>
      </c>
      <c r="B22" s="122" t="e">
        <f>B8/B19</f>
        <v>#DIV/0!</v>
      </c>
      <c r="C22" s="122" t="e">
        <f>C8/C19</f>
        <v>#DIV/0!</v>
      </c>
    </row>
    <row r="23" spans="1:3" ht="12.75">
      <c r="A23" s="107" t="s">
        <v>314</v>
      </c>
      <c r="B23" s="122" t="e">
        <f>B8/(B19*B20)</f>
        <v>#DIV/0!</v>
      </c>
      <c r="C23" s="122" t="e">
        <f>C8/(C19*C20)</f>
        <v>#DIV/0!</v>
      </c>
    </row>
    <row r="24" spans="1:3" ht="12.75">
      <c r="A24" s="119" t="s">
        <v>315</v>
      </c>
      <c r="B24" s="120"/>
      <c r="C24" s="120"/>
    </row>
    <row r="25" spans="1:3" ht="12.75">
      <c r="A25" s="107" t="s">
        <v>316</v>
      </c>
      <c r="B25" s="122" t="e">
        <f>B10/(B14/1000)</f>
        <v>#DIV/0!</v>
      </c>
      <c r="C25" s="122" t="e">
        <f>C10/(C14/1000)</f>
        <v>#DIV/0!</v>
      </c>
    </row>
    <row r="26" spans="1:4" ht="12.75">
      <c r="A26" s="118" t="s">
        <v>317</v>
      </c>
      <c r="B26" s="124"/>
      <c r="C26" s="124"/>
      <c r="D26" s="125" t="s">
        <v>310</v>
      </c>
    </row>
    <row r="27" spans="1:4" ht="12.75">
      <c r="A27" s="107" t="s">
        <v>318</v>
      </c>
      <c r="B27" s="124"/>
      <c r="C27" s="124"/>
      <c r="D27" s="126" t="s">
        <v>310</v>
      </c>
    </row>
    <row r="28" spans="1:3" ht="12.75">
      <c r="A28" s="107" t="s">
        <v>319</v>
      </c>
      <c r="B28" s="122" t="e">
        <f>B25/B26</f>
        <v>#DIV/0!</v>
      </c>
      <c r="C28" s="122" t="e">
        <f>C25/C26</f>
        <v>#DIV/0!</v>
      </c>
    </row>
    <row r="29" spans="1:3" ht="12.75">
      <c r="A29" s="107" t="s">
        <v>320</v>
      </c>
      <c r="B29" s="122" t="e">
        <f>B10/B26</f>
        <v>#DIV/0!</v>
      </c>
      <c r="C29" s="122" t="e">
        <f>C10/C26</f>
        <v>#DIV/0!</v>
      </c>
    </row>
    <row r="30" spans="1:3" ht="12.75">
      <c r="A30" s="107" t="s">
        <v>321</v>
      </c>
      <c r="B30" s="122" t="e">
        <f>B10/(B26*B27)</f>
        <v>#DIV/0!</v>
      </c>
      <c r="C30" s="122" t="e">
        <f>C10/(C26*C27)</f>
        <v>#DIV/0!</v>
      </c>
    </row>
    <row r="31" spans="1:3" ht="12.75">
      <c r="A31" s="119" t="s">
        <v>322</v>
      </c>
      <c r="B31" s="127"/>
      <c r="C31" s="127"/>
    </row>
    <row r="32" spans="1:3" ht="12.75">
      <c r="A32" s="107" t="s">
        <v>323</v>
      </c>
      <c r="B32" s="122" t="e">
        <f>B12/(B16/1000)</f>
        <v>#DIV/0!</v>
      </c>
      <c r="C32" s="122" t="e">
        <f>C12/(C16/1000)</f>
        <v>#DIV/0!</v>
      </c>
    </row>
    <row r="33" spans="1:4" ht="12.75">
      <c r="A33" s="118" t="s">
        <v>324</v>
      </c>
      <c r="B33" s="124"/>
      <c r="C33" s="124"/>
      <c r="D33" s="125" t="s">
        <v>310</v>
      </c>
    </row>
    <row r="34" spans="1:4" ht="12.75">
      <c r="A34" s="107" t="s">
        <v>325</v>
      </c>
      <c r="B34" s="124"/>
      <c r="C34" s="124"/>
      <c r="D34" s="126" t="s">
        <v>310</v>
      </c>
    </row>
    <row r="35" spans="1:3" ht="12.75">
      <c r="A35" s="107" t="s">
        <v>326</v>
      </c>
      <c r="B35" s="122" t="e">
        <f>B32/B33</f>
        <v>#DIV/0!</v>
      </c>
      <c r="C35" s="122" t="e">
        <f>C32/C33</f>
        <v>#DIV/0!</v>
      </c>
    </row>
    <row r="36" spans="1:3" ht="12.75">
      <c r="A36" s="107" t="s">
        <v>327</v>
      </c>
      <c r="B36" s="122" t="e">
        <f>B12/B33</f>
        <v>#DIV/0!</v>
      </c>
      <c r="C36" s="122" t="e">
        <f>C12/C33</f>
        <v>#DIV/0!</v>
      </c>
    </row>
    <row r="37" spans="1:3" ht="12.75">
      <c r="A37" s="107" t="s">
        <v>328</v>
      </c>
      <c r="B37" s="122" t="e">
        <f>B12/(B33*B34)</f>
        <v>#DIV/0!</v>
      </c>
      <c r="C37" s="122" t="e">
        <f>C12/(C33*C34)</f>
        <v>#DIV/0!</v>
      </c>
    </row>
    <row r="38" spans="1:3" ht="12" customHeight="1">
      <c r="A38" s="108"/>
      <c r="B38" s="108"/>
      <c r="C38" s="108"/>
    </row>
    <row r="39" spans="1:4" ht="12.75" customHeight="1">
      <c r="A39" s="128" t="s">
        <v>329</v>
      </c>
      <c r="B39" s="128"/>
      <c r="C39" s="128"/>
      <c r="D39" s="129"/>
    </row>
    <row r="40" spans="1:4" ht="12.75" customHeight="1">
      <c r="A40" s="114" t="s">
        <v>275</v>
      </c>
      <c r="B40" s="114"/>
      <c r="C40" s="114"/>
      <c r="D40" s="115"/>
    </row>
    <row r="41" spans="1:4" ht="12" customHeight="1">
      <c r="A41" s="130"/>
      <c r="B41" s="130"/>
      <c r="C41" s="131"/>
      <c r="D41" s="115"/>
    </row>
    <row r="42" spans="1:3" ht="12.75">
      <c r="A42" s="106" t="s">
        <v>330</v>
      </c>
      <c r="B42" s="106" t="s">
        <v>289</v>
      </c>
      <c r="C42" s="132" t="s">
        <v>278</v>
      </c>
    </row>
    <row r="43" spans="1:3" ht="12.75">
      <c r="A43" s="107" t="s">
        <v>280</v>
      </c>
      <c r="B43" s="107"/>
      <c r="C43" s="107"/>
    </row>
    <row r="44" spans="1:3" ht="12.75">
      <c r="A44" s="107" t="s">
        <v>281</v>
      </c>
      <c r="B44" s="107"/>
      <c r="C44" s="107"/>
    </row>
    <row r="45" spans="1:3" ht="12.75">
      <c r="A45" s="107" t="s">
        <v>282</v>
      </c>
      <c r="B45" s="107"/>
      <c r="C45" s="107"/>
    </row>
    <row r="46" spans="1:3" ht="12.75">
      <c r="A46" s="106" t="s">
        <v>330</v>
      </c>
      <c r="B46" s="106" t="s">
        <v>331</v>
      </c>
      <c r="C46" s="106" t="s">
        <v>284</v>
      </c>
    </row>
    <row r="47" spans="1:3" ht="12.75">
      <c r="A47" s="107" t="s">
        <v>280</v>
      </c>
      <c r="B47" s="107"/>
      <c r="C47" s="107"/>
    </row>
    <row r="48" spans="1:3" ht="12.75">
      <c r="A48" s="107" t="s">
        <v>281</v>
      </c>
      <c r="B48" s="107"/>
      <c r="C48" s="107"/>
    </row>
    <row r="49" spans="1:3" ht="12.75">
      <c r="A49" s="107" t="s">
        <v>282</v>
      </c>
      <c r="B49" s="107"/>
      <c r="C49" s="107"/>
    </row>
    <row r="50" spans="1:3" ht="12.75">
      <c r="A50" s="106" t="s">
        <v>330</v>
      </c>
      <c r="B50" s="106" t="s">
        <v>332</v>
      </c>
      <c r="C50" s="106" t="s">
        <v>333</v>
      </c>
    </row>
    <row r="51" spans="1:3" ht="12.75">
      <c r="A51" s="107" t="s">
        <v>280</v>
      </c>
      <c r="B51" s="107"/>
      <c r="C51" s="107"/>
    </row>
    <row r="52" spans="1:3" ht="12.75">
      <c r="A52" s="107" t="s">
        <v>281</v>
      </c>
      <c r="B52" s="107"/>
      <c r="C52" s="107"/>
    </row>
    <row r="53" spans="1:3" ht="12.75">
      <c r="A53" s="107" t="s">
        <v>282</v>
      </c>
      <c r="B53" s="107"/>
      <c r="C53" s="107"/>
    </row>
    <row r="55" ht="12.75">
      <c r="A55" s="112" t="s">
        <v>287</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200</v>
      </c>
    </row>
    <row r="3" s="82" customFormat="1" ht="12.75">
      <c r="A3" s="82" t="s">
        <v>20</v>
      </c>
    </row>
    <row r="4" spans="1:9" ht="12.75">
      <c r="A4" s="133"/>
      <c r="B4" s="133"/>
      <c r="C4" s="133"/>
      <c r="D4" s="133"/>
      <c r="E4" s="133"/>
      <c r="F4" s="133"/>
      <c r="G4" s="133"/>
      <c r="H4" s="133"/>
      <c r="I4" s="133"/>
    </row>
    <row r="5" spans="1:9" ht="12.75">
      <c r="A5" s="134" t="s">
        <v>334</v>
      </c>
      <c r="B5" s="135" t="s">
        <v>65</v>
      </c>
      <c r="C5" s="136" t="s">
        <v>202</v>
      </c>
      <c r="D5" s="137" t="s">
        <v>203</v>
      </c>
      <c r="E5" s="135" t="s">
        <v>66</v>
      </c>
      <c r="F5" s="138" t="s">
        <v>202</v>
      </c>
      <c r="G5" s="136" t="s">
        <v>204</v>
      </c>
      <c r="H5" s="133"/>
      <c r="I5" s="133"/>
    </row>
    <row r="6" spans="1:9" ht="12.75">
      <c r="A6" s="139" t="s">
        <v>335</v>
      </c>
      <c r="B6" s="118"/>
      <c r="C6" s="140"/>
      <c r="D6" s="141" t="s">
        <v>221</v>
      </c>
      <c r="E6" s="118"/>
      <c r="F6" s="142"/>
      <c r="G6" s="143"/>
      <c r="H6" s="133"/>
      <c r="I6" s="133"/>
    </row>
    <row r="7" spans="1:9" ht="12.75">
      <c r="A7" s="144" t="s">
        <v>336</v>
      </c>
      <c r="B7" s="118"/>
      <c r="C7" s="140"/>
      <c r="D7" s="145" t="s">
        <v>208</v>
      </c>
      <c r="E7" s="118"/>
      <c r="F7" s="142"/>
      <c r="G7" s="143"/>
      <c r="H7" s="133"/>
      <c r="I7" s="133"/>
    </row>
    <row r="8" spans="1:9" ht="12.75">
      <c r="A8" s="139" t="s">
        <v>337</v>
      </c>
      <c r="B8" s="146"/>
      <c r="C8" s="147"/>
      <c r="D8" s="148" t="s">
        <v>338</v>
      </c>
      <c r="E8" s="146"/>
      <c r="F8" s="147"/>
      <c r="G8" s="149"/>
      <c r="I8" s="133"/>
    </row>
    <row r="9" spans="1:9" ht="12.75">
      <c r="A9" s="144" t="s">
        <v>339</v>
      </c>
      <c r="B9" s="146"/>
      <c r="C9" s="147"/>
      <c r="D9" s="150" t="s">
        <v>210</v>
      </c>
      <c r="E9" s="146"/>
      <c r="F9" s="147"/>
      <c r="G9" s="149"/>
      <c r="I9" s="133"/>
    </row>
    <row r="10" spans="1:9" ht="12.75">
      <c r="A10" s="151" t="s">
        <v>340</v>
      </c>
      <c r="B10" s="146"/>
      <c r="C10" s="147"/>
      <c r="D10" s="152"/>
      <c r="E10" s="146"/>
      <c r="F10" s="147"/>
      <c r="G10" s="149"/>
      <c r="I10" s="133"/>
    </row>
    <row r="11" spans="1:9" ht="12.75">
      <c r="A11" s="153" t="s">
        <v>341</v>
      </c>
      <c r="B11" s="154"/>
      <c r="C11" s="155"/>
      <c r="D11" s="152"/>
      <c r="E11" s="154"/>
      <c r="F11" s="155"/>
      <c r="G11" s="149"/>
      <c r="I11" s="133"/>
    </row>
    <row r="12" spans="1:9" ht="12.75">
      <c r="A12" s="156"/>
      <c r="B12" s="156"/>
      <c r="C12" s="157"/>
      <c r="D12" s="156"/>
      <c r="E12" s="156"/>
      <c r="F12" s="157"/>
      <c r="G12" s="112"/>
      <c r="I12" s="133"/>
    </row>
    <row r="13" spans="1:9" ht="41.25" customHeight="1">
      <c r="A13" s="158" t="s">
        <v>342</v>
      </c>
      <c r="B13" s="158"/>
      <c r="C13" s="158"/>
      <c r="D13" s="158"/>
      <c r="E13" s="158"/>
      <c r="F13" s="158"/>
      <c r="G13" s="158"/>
      <c r="I13" s="133"/>
    </row>
    <row r="14" spans="1:9" ht="12.75">
      <c r="A14" s="133"/>
      <c r="B14" s="133"/>
      <c r="C14" s="133"/>
      <c r="D14" s="133"/>
      <c r="E14" s="133"/>
      <c r="F14" s="133"/>
      <c r="G14" s="133"/>
      <c r="I14" s="133"/>
    </row>
    <row r="15" spans="1:9" ht="12.75">
      <c r="A15" s="112" t="s">
        <v>287</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