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<sst xmlns="http://schemas.openxmlformats.org/spreadsheetml/2006/main" count="1037" uniqueCount="612">
  <si>
    <t>PHG Needs Assessment Calculator</t>
  </si>
  <si>
    <t>Marshall Islands</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</si>
  <si>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</si>
  <si>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</si>
  <si>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</si>
  <si>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</si>
  <si>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</si>
  <si>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</si>
  <si>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</si>
  <si>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</si>
  <si>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</si>
  <si>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</si>
  <si>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</si>
  <si>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</si>
  <si>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</si>
  <si>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</si>
  <si>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</si>
  <si>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</si>
  <si>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</si>
  <si>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</si>
  <si>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</si>
  <si>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</si>
  <si>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</si>
  <si>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</si>
  <si>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</si>
  <si>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</si>
  <si>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</si>
  <si>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</si>
  <si>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</si>
  <si>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</si>
  <si>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</si>
  <si>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</si>
  <si>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</si>
  <si>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</si>
  <si>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</si>
  <si>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</si>
  <si>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</si>
  <si>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</si>
  <si>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</si>
  <si>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</si>
  <si>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</si>
  <si>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</si>
  <si>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</si>
  <si>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</si>
  <si>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</si>
  <si>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</si>
  <si>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</si>
  <si>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</si>
  <si>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</si>
  <si>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</si>
  <si>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</si>
  <si>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</si>
  <si>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</si>
  <si>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</si>
  <si>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</si>
  <si>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</si>
  <si>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</si>
  <si>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</si>
  <si>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</si>
  <si>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</si>
  <si>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</si>
  <si>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</si>
  <si>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</si>
  <si>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</si>
  <si>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</si>
  <si>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</si>
  <si>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</si>
  <si>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</si>
  <si>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</si>
  <si>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</si>
  <si>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</si>
  <si>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</si>
  <si>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</si>
  <si>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</si>
  <si>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</si>
  <si>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</si>
  <si>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</si>
  <si>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</si>
  <si>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</si>
  <si>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</si>
  <si>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</si>
  <si>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</si>
  <si>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</si>
  <si>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</si>
  <si>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</si>
  <si>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</si>
  <si>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</si>
  <si>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</si>
  <si>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</si>
  <si>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</si>
  <si>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</si>
  <si>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</si>
  <si>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</si>
  <si>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</si>
  <si>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</si>
  <si>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</si>
  <si>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</si>
  <si>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</si>
  <si>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</si>
  <si>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</si>
  <si>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</si>
  <si>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</si>
  <si>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15.14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</si>
  <si>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</si>
  <si>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</si>
  <si>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</si>
  <si>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</si>
  <si>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</si>
  <si>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</si>
  <si>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</si>
  <si>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</si>
  <si>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</si>
  <si>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</si>
  <si>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81.2</t>
  </si>
  <si>
    <t>Prenatal visits – at least 4 visits (%)</t>
  </si>
  <si>
    <t>77.1</t>
  </si>
  <si>
    <t>Births attended by skilled health personnel (%)</t>
  </si>
  <si>
    <t>99</t>
  </si>
  <si>
    <t>Contraception prevalence rate (%)</t>
  </si>
  <si>
    <t>44.6</t>
  </si>
  <si>
    <t>Unmet need for family planning (%)</t>
  </si>
  <si>
    <t>8.1</t>
  </si>
  <si>
    <t>WHO, 2007</t>
  </si>
  <si>
    <t>Total fertility rate</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</si>
  <si>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</si>
  <si>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</si>
  <si>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</si>
  <si>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</si>
  <si>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</si>
  <si>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</si>
  <si>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</si>
  <si>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</si>
  <si>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</si>
  <si>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</si>
  <si>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</si>
  <si>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95.9</t>
  </si>
  <si>
    <t>WHO 2007</t>
  </si>
  <si>
    <t>Death registration coverage (%)</t>
  </si>
  <si>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</si>
  <si>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</si>
  <si>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</si>
  <si>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</si>
  <si>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</si>
  <si>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</si>
  <si>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</si>
  <si>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</si>
  <si>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</si>
  <si>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383.5</t>
  </si>
  <si>
    <t>WHO 2011</t>
  </si>
  <si>
    <t>Total expenditure on health as percentage of GDP</t>
  </si>
  <si>
    <t>16.5</t>
  </si>
  <si>
    <t xml:space="preserve">Per capita government expenditure on health (PPP int. $) </t>
  </si>
  <si>
    <t>319.3</t>
  </si>
  <si>
    <t xml:space="preserve">External resources for health as percentage of total expenditure on health </t>
  </si>
  <si>
    <t>7.9</t>
  </si>
  <si>
    <t xml:space="preserve">General government expenditure on health as percentage of total expenditure on health  </t>
  </si>
  <si>
    <t>83.3</t>
  </si>
  <si>
    <t xml:space="preserve">Out-of-pocket expenditure as percentage of private expenditure on health </t>
  </si>
  <si>
    <t>75.2</t>
  </si>
  <si>
    <t xml:space="preserve">Private expenditure on health as percentage of total expenditure on health </t>
  </si>
  <si>
    <t>16.7</t>
  </si>
  <si>
    <t xml:space="preserve">General government expenditure on health as percentage of total government expenditure </t>
  </si>
  <si>
    <t>18.3</t>
  </si>
  <si>
    <t>Health Workforce</t>
  </si>
  <si>
    <t>Number of nursing and midwifery personnel</t>
  </si>
  <si>
    <t>172</t>
  </si>
  <si>
    <t>WHO, 2008</t>
  </si>
  <si>
    <t xml:space="preserve">Nursing and midwifery personnel density (per 10,000 population)  </t>
  </si>
  <si>
    <t>25.3</t>
  </si>
  <si>
    <t>Number of physicians</t>
  </si>
  <si>
    <t>38</t>
  </si>
  <si>
    <t xml:space="preserve">Physician density (per 10,000 population) </t>
  </si>
  <si>
    <t>5.59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</si>
  <si>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</si>
  <si>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</si>
  <si>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</si>
  <si>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</si>
  <si>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</si>
  <si>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</si>
  <si>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</si>
  <si>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</si>
  <si>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</si>
  <si>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</si>
  <si>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</si>
  <si>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</si>
  <si>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</si>
  <si>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</si>
  <si>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</si>
  <si>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</si>
  <si>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</si>
  <si>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</si>
  <si>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</si>
  <si>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</si>
  <si>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</si>
  <si>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</si>
  <si>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</si>
  <si>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</si>
  <si>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</si>
  <si>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</si>
  <si>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</si>
  <si>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</si>
  <si>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</si>
  <si>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</si>
  <si>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</si>
  <si>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</si>
  <si>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</si>
  <si>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</si>
  <si>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</si>
  <si>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</si>
  <si>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0.51</t>
  </si>
  <si>
    <t>Stillbirth prevalence (SB)</t>
  </si>
  <si>
    <t>0.36</t>
  </si>
  <si>
    <t>Total birth prevalence (LB+SB)</t>
  </si>
  <si>
    <t>0.87</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</si>
  <si>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</si>
  <si>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</si>
  <si>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</si>
  <si>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</si>
  <si>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</si>
  <si>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</si>
  <si>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</si>
  <si>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</si>
  <si>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</si>
  <si>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</si>
  <si>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</si>
  <si>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</si>
  <si>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</si>
  <si>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</si>
  <si>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</si>
  <si>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9.8</t>
  </si>
  <si>
    <t>No. deaths &lt; 1yr</t>
  </si>
  <si>
    <t>No. deaths 1-4 yrs</t>
  </si>
  <si>
    <t>0</t>
  </si>
  <si>
    <t>No. deaths &lt; 5 yrs</t>
  </si>
  <si>
    <t>Infant mortality / 1000 LB</t>
  </si>
  <si>
    <t>0.46</t>
  </si>
  <si>
    <t>Under-5 mortality / 1000 LB</t>
  </si>
  <si>
    <t>0.48</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</si>
  <si>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</si>
  <si>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</si>
  <si>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</si>
  <si>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</si>
  <si>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</si>
  <si>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</si>
  <si>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</si>
  <si>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</si>
  <si>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(Oceania)</t>
  </si>
  <si>
    <t>0.49</t>
  </si>
  <si>
    <t>1.38</t>
  </si>
  <si>
    <t>0.34</t>
  </si>
  <si>
    <t>0.54</t>
  </si>
  <si>
    <t>0.83</t>
  </si>
  <si>
    <t>1.92</t>
  </si>
  <si>
    <t>Number of cases by age-group</t>
  </si>
  <si>
    <t>128</t>
  </si>
  <si>
    <t>184,465</t>
  </si>
  <si>
    <t>No. cases by level of impairment</t>
  </si>
  <si>
    <t>4.8</t>
  </si>
  <si>
    <t>10.9</t>
  </si>
  <si>
    <t>120</t>
  </si>
  <si>
    <t>156,571</t>
  </si>
  <si>
    <t>3</t>
  </si>
  <si>
    <t>11,826</t>
  </si>
  <si>
    <t>123</t>
  </si>
  <si>
    <t>168,397</t>
  </si>
  <si>
    <t>0.94</t>
  </si>
  <si>
    <t>0.85</t>
  </si>
  <si>
    <t>0.96</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</si>
  <si>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</si>
  <si>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</si>
  <si>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</si>
  <si>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</si>
  <si>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</si>
  <si>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</si>
  <si>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</si>
  <si>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</si>
  <si>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</si>
  <si>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</si>
  <si>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</si>
  <si>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</si>
  <si>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</si>
  <si>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</si>
  <si>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</si>
  <si>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</si>
  <si>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</si>
  <si>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</si>
  <si>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</si>
  <si>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</si>
  <si>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</si>
  <si>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</si>
  <si>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</si>
  <si>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</si>
  <si>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</si>
  <si>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</si>
  <si>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</si>
  <si>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</si>
  <si>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</si>
  <si>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</si>
  <si>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</si>
  <si>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</si>
  <si>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</si>
  <si>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</si>
  <si>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</si>
  <si>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</si>
  <si>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</si>
  <si>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</si>
  <si>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</si>
  <si>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</si>
  <si>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</si>
  <si>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</si>
  <si>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</si>
  <si>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</si>
  <si>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</si>
  <si>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</si>
  <si>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</si>
  <si>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</si>
  <si>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</si>
  <si>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</si>
  <si>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</si>
  <si>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</si>
  <si>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</si>
  <si>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</si>
  <si>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</si>
  <si>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</si>
  <si>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</si>
  <si>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</si>
  <si>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</si>
  <si>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</si>
  <si>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</si>
  <si>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</si>
  <si>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</si>
  <si>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</si>
  <si>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</si>
  <si>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</si>
  <si>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</si>
  <si>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</si>
  <si>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</si>
  <si>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</si>
  <si>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</si>
  <si>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</si>
  <si>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</si>
  <si>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</si>
  <si>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</si>
  <si>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</si>
  <si>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</si>
  <si>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</si>
  <si>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</si>
  <si>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</si>
  <si>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</si>
  <si>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</si>
  <si>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</si>
  <si>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</si>
  <si>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</si>
  <si>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</si>
  <si>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</si>
  <si>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</si>
  <si>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</si>
  <si>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</si>
  <si>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</si>
  <si>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</si>
  <si>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</si>
  <si>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</si>
  <si>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</si>
  <si>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</si>
  <si>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</si>
  <si>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</si>
  <si>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</si>
  <si>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</si>
  <si>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</si>
  <si>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</si>
  <si>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</si>
  <si>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</si>
  <si>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</si>
  <si>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</si>
  <si>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</si>
  <si>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</si>
  <si>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</si>
  <si>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</si>
  <si>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</si>
  <si>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</si>
  <si>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</si>
  <si>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</si>
  <si>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</si>
  <si>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</si>
  <si>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</si>
  <si>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</si>
  <si>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</si>
  <si>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</si>
  <si>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</si>
  <si>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</si>
  <si>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</si>
  <si>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</si>
  <si>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1.13</t>
  </si>
  <si>
    <t>Number of annual affected neonatal deaths</t>
  </si>
  <si>
    <t>Number of affected neonatal deaths / 1000 LB</t>
  </si>
  <si>
    <t>0.44</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</si>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</sst>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sz val="9"/>
      <color indexed="8"/>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medium">
        <color indexed="23"/>
      </left>
      <right>
        <color indexed="63"/>
      </right>
      <top>
        <color indexed="63"/>
      </top>
      <bottom>
        <color indexed="63"/>
      </bottom>
    </border>
    <border>
      <left style="medium">
        <color indexed="55"/>
      </left>
      <right style="medium">
        <color indexed="55"/>
      </right>
      <top>
        <color indexed="63"/>
      </top>
      <bottom>
        <color indexed="6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6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5"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8"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2" xfId="21" applyNumberFormat="1" applyFont="1" applyFill="1" applyBorder="1" applyAlignment="1">
      <alignment/>
      <protection/>
    </xf>
    <xf numFmtId="164" fontId="18" fillId="0" borderId="10" xfId="21" applyNumberFormat="1" applyFont="1" applyFill="1" applyBorder="1" applyAlignment="1">
      <alignment horizontal="left"/>
      <protection/>
    </xf>
    <xf numFmtId="172" fontId="18"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8" fillId="5" borderId="10" xfId="21" applyNumberFormat="1" applyFont="1" applyFill="1" applyBorder="1" applyAlignment="1">
      <alignment/>
      <protection/>
    </xf>
    <xf numFmtId="164" fontId="19" fillId="0" borderId="10" xfId="21" applyNumberFormat="1" applyFont="1" applyFill="1" applyBorder="1" applyAlignment="1">
      <alignment horizontal="left" wrapText="1"/>
      <protection/>
    </xf>
    <xf numFmtId="166" fontId="19" fillId="5" borderId="10" xfId="19" applyFont="1" applyFill="1" applyBorder="1" applyAlignment="1" applyProtection="1">
      <alignment/>
      <protection/>
    </xf>
    <xf numFmtId="172" fontId="19" fillId="5" borderId="10" xfId="21" applyNumberFormat="1" applyFont="1" applyFill="1" applyBorder="1" applyAlignment="1">
      <alignment/>
      <protection/>
    </xf>
    <xf numFmtId="164" fontId="15" fillId="0" borderId="0" xfId="21" applyFont="1">
      <alignment vertical="center"/>
      <protection/>
    </xf>
    <xf numFmtId="164" fontId="20" fillId="0" borderId="0" xfId="21" applyFont="1">
      <alignment vertical="center"/>
      <protection/>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8"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8"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0" t="s">
        <v>42</v>
      </c>
      <c r="B26" s="11" t="s">
        <v>43</v>
      </c>
    </row>
    <row r="27" spans="1:2" ht="13.5">
      <c r="A27" s="6" t="s">
        <v>44</v>
      </c>
      <c r="B27" s="7" t="s">
        <v>45</v>
      </c>
    </row>
    <row r="28" spans="1:2" ht="13.5">
      <c r="A28" s="6" t="s">
        <v>46</v>
      </c>
      <c r="B28" s="7" t="s">
        <v>47</v>
      </c>
    </row>
    <row r="29" spans="1:2" ht="13.5">
      <c r="A29" s="8" t="s">
        <v>48</v>
      </c>
      <c r="B29" s="8" t="s">
        <v>49</v>
      </c>
    </row>
    <row r="30" spans="1:2" ht="13.5">
      <c r="A30" s="6" t="s">
        <v>50</v>
      </c>
      <c r="B30" s="7" t="s">
        <v>51</v>
      </c>
    </row>
    <row r="31" spans="1:2" ht="13.5">
      <c r="A31" s="8" t="s">
        <v>52</v>
      </c>
      <c r="B31" s="8" t="s">
        <v>53</v>
      </c>
    </row>
    <row r="32" spans="1:2" ht="13.5">
      <c r="A32" s="8" t="s">
        <v>54</v>
      </c>
      <c r="B32" s="9" t="s">
        <v>55</v>
      </c>
    </row>
    <row r="33" ht="13.5">
      <c r="A33" s="3" t="s">
        <v>56</v>
      </c>
    </row>
    <row r="35" ht="26.2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8" t="s">
        <v>342</v>
      </c>
      <c r="B5" s="158"/>
      <c r="C5" s="158"/>
      <c r="D5" s="158"/>
      <c r="E5" s="107"/>
    </row>
    <row r="6" ht="12.75">
      <c r="A6" s="159"/>
    </row>
    <row r="7" spans="1:4" ht="24.75">
      <c r="A7" s="105" t="s">
        <v>343</v>
      </c>
      <c r="B7" s="160" t="s">
        <v>289</v>
      </c>
      <c r="C7" s="105" t="s">
        <v>278</v>
      </c>
      <c r="D7" s="160" t="s">
        <v>344</v>
      </c>
    </row>
    <row r="8" spans="1:4" ht="12.75">
      <c r="A8" s="161" t="s">
        <v>345</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24.75">
      <c r="A13" s="105" t="s">
        <v>343</v>
      </c>
      <c r="B13" s="160" t="s">
        <v>283</v>
      </c>
      <c r="C13" s="105" t="s">
        <v>284</v>
      </c>
      <c r="D13" s="160" t="s">
        <v>344</v>
      </c>
    </row>
    <row r="14" spans="1:4" ht="12.75">
      <c r="A14" s="161" t="s">
        <v>345</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19" spans="1:4" ht="24.75">
      <c r="A19" s="105" t="s">
        <v>343</v>
      </c>
      <c r="B19" s="105" t="s">
        <v>346</v>
      </c>
      <c r="C19" s="105" t="s">
        <v>347</v>
      </c>
      <c r="D19" s="160" t="s">
        <v>344</v>
      </c>
    </row>
    <row r="20" spans="1:4" ht="12.75">
      <c r="A20" s="161" t="s">
        <v>345</v>
      </c>
      <c r="B20" s="161"/>
      <c r="C20" s="161"/>
      <c r="D20" s="161"/>
    </row>
    <row r="21" spans="1:4" ht="12.75">
      <c r="A21" s="161"/>
      <c r="B21" s="161"/>
      <c r="C21" s="161"/>
      <c r="D21" s="161"/>
    </row>
    <row r="22" spans="1:4" ht="12.75">
      <c r="A22" s="161"/>
      <c r="B22" s="161"/>
      <c r="C22" s="161"/>
      <c r="D22" s="161"/>
    </row>
    <row r="23" spans="1:4" ht="12.75">
      <c r="A23" s="161"/>
      <c r="B23" s="161"/>
      <c r="C23" s="161"/>
      <c r="D23" s="161"/>
    </row>
    <row r="25" ht="12.75">
      <c r="A25" s="111" t="s">
        <v>287</v>
      </c>
    </row>
    <row r="65536" ht="12.75"/>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4"/>
      <c r="C3" s="164"/>
      <c r="D3" s="164"/>
      <c r="E3" s="164"/>
      <c r="F3" s="164"/>
      <c r="G3" s="164"/>
    </row>
    <row r="4" spans="1:7" ht="12.75">
      <c r="A4" s="132"/>
      <c r="B4" s="132"/>
      <c r="C4" s="132"/>
      <c r="D4" s="132"/>
      <c r="E4" s="132"/>
      <c r="F4" s="132"/>
      <c r="G4" s="132"/>
    </row>
    <row r="5" spans="1:7" ht="24.75">
      <c r="A5" s="105" t="s">
        <v>348</v>
      </c>
      <c r="B5" s="105" t="s">
        <v>271</v>
      </c>
      <c r="C5" s="105" t="s">
        <v>67</v>
      </c>
      <c r="D5" s="105" t="s">
        <v>272</v>
      </c>
      <c r="E5" s="105" t="s">
        <v>273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5" t="s">
        <v>349</v>
      </c>
      <c r="B10" s="165"/>
      <c r="C10" s="165"/>
      <c r="D10" s="165"/>
      <c r="E10" s="132"/>
      <c r="F10" s="132"/>
      <c r="G10" s="132"/>
    </row>
    <row r="11" spans="1:7" ht="27" customHeight="1">
      <c r="A11" s="165" t="s">
        <v>275</v>
      </c>
      <c r="B11" s="165"/>
      <c r="C11" s="165"/>
      <c r="D11" s="165"/>
      <c r="E11" s="132"/>
      <c r="F11" s="132"/>
      <c r="G11" s="132"/>
    </row>
    <row r="12" spans="1:7" ht="12.75">
      <c r="A12" s="132"/>
      <c r="B12" s="132"/>
      <c r="C12" s="132"/>
      <c r="D12" s="132"/>
      <c r="E12" s="132"/>
      <c r="F12" s="132"/>
      <c r="G12" s="132"/>
    </row>
    <row r="13" spans="1:7" ht="24.75">
      <c r="A13" s="160" t="s">
        <v>350</v>
      </c>
      <c r="B13" s="105" t="s">
        <v>351</v>
      </c>
      <c r="C13" s="105" t="s">
        <v>352</v>
      </c>
      <c r="D13" s="160" t="s">
        <v>279</v>
      </c>
      <c r="E13" s="132"/>
      <c r="F13" s="132"/>
      <c r="G13" s="132"/>
    </row>
    <row r="14" spans="1:7" ht="12.75">
      <c r="A14" s="166" t="s">
        <v>353</v>
      </c>
      <c r="B14" s="166"/>
      <c r="C14" s="166"/>
      <c r="D14" s="166"/>
      <c r="E14" s="132"/>
      <c r="F14" s="132"/>
      <c r="G14" s="132"/>
    </row>
    <row r="15" spans="1:7" ht="12.75">
      <c r="A15" s="153" t="s">
        <v>354</v>
      </c>
      <c r="B15" s="166"/>
      <c r="C15" s="166"/>
      <c r="D15" s="166"/>
      <c r="E15" s="132"/>
      <c r="F15" s="132"/>
      <c r="G15" s="132"/>
    </row>
    <row r="16" spans="1:7" ht="12.75">
      <c r="A16" s="153" t="s">
        <v>355</v>
      </c>
      <c r="B16" s="166"/>
      <c r="C16" s="166"/>
      <c r="D16" s="166"/>
      <c r="E16" s="132"/>
      <c r="F16" s="132"/>
      <c r="G16" s="132"/>
    </row>
    <row r="17" spans="1:7" ht="12.75">
      <c r="A17" s="153" t="s">
        <v>356</v>
      </c>
      <c r="B17" s="166"/>
      <c r="C17" s="166"/>
      <c r="D17" s="166"/>
      <c r="E17" s="132"/>
      <c r="F17" s="132"/>
      <c r="G17" s="132"/>
    </row>
    <row r="18" spans="1:7" ht="12.75">
      <c r="A18" s="166" t="s">
        <v>357</v>
      </c>
      <c r="B18" s="166"/>
      <c r="C18" s="166"/>
      <c r="D18" s="166"/>
      <c r="E18" s="132"/>
      <c r="F18" s="132"/>
      <c r="G18" s="132"/>
    </row>
    <row r="19" spans="1:7" ht="12.75">
      <c r="A19" s="153" t="s">
        <v>354</v>
      </c>
      <c r="B19" s="166"/>
      <c r="C19" s="166"/>
      <c r="D19" s="166"/>
      <c r="E19" s="132"/>
      <c r="F19" s="132"/>
      <c r="G19" s="132"/>
    </row>
    <row r="20" spans="1:7" ht="12.75">
      <c r="A20" s="153" t="s">
        <v>355</v>
      </c>
      <c r="B20" s="166"/>
      <c r="C20" s="166"/>
      <c r="D20" s="166"/>
      <c r="E20" s="132"/>
      <c r="F20" s="132"/>
      <c r="G20" s="132"/>
    </row>
    <row r="21" spans="1:7" ht="12.75">
      <c r="A21" s="153" t="s">
        <v>356</v>
      </c>
      <c r="B21" s="166"/>
      <c r="C21" s="166"/>
      <c r="D21" s="166"/>
      <c r="E21" s="132"/>
      <c r="F21" s="132"/>
      <c r="G21" s="132"/>
    </row>
    <row r="22" spans="1:7" ht="12.75">
      <c r="A22" s="166" t="s">
        <v>358</v>
      </c>
      <c r="B22" s="166"/>
      <c r="C22" s="166"/>
      <c r="D22" s="166"/>
      <c r="E22" s="132"/>
      <c r="F22" s="132"/>
      <c r="G22" s="132"/>
    </row>
    <row r="23" spans="1:7" ht="12.75">
      <c r="A23" s="153" t="s">
        <v>354</v>
      </c>
      <c r="B23" s="166"/>
      <c r="C23" s="166"/>
      <c r="D23" s="166"/>
      <c r="E23" s="132"/>
      <c r="F23" s="132"/>
      <c r="G23" s="132"/>
    </row>
    <row r="24" spans="1:7" ht="12.75">
      <c r="A24" s="153" t="s">
        <v>355</v>
      </c>
      <c r="B24" s="166"/>
      <c r="C24" s="166"/>
      <c r="D24" s="166"/>
      <c r="E24" s="132"/>
      <c r="F24" s="132"/>
      <c r="G24" s="132"/>
    </row>
    <row r="25" spans="1:7" ht="12.75">
      <c r="A25" s="153" t="s">
        <v>356</v>
      </c>
      <c r="B25" s="166"/>
      <c r="C25" s="166"/>
      <c r="D25" s="166"/>
      <c r="E25" s="132"/>
      <c r="F25" s="132"/>
      <c r="G25" s="132"/>
    </row>
    <row r="26" spans="1:7" ht="12.75">
      <c r="A26" s="166" t="s">
        <v>359</v>
      </c>
      <c r="B26" s="166"/>
      <c r="C26" s="166"/>
      <c r="D26" s="166"/>
      <c r="E26" s="132"/>
      <c r="F26" s="132"/>
      <c r="G26" s="132"/>
    </row>
    <row r="27" spans="1:7" ht="12.75">
      <c r="A27" s="153" t="s">
        <v>354</v>
      </c>
      <c r="B27" s="166"/>
      <c r="C27" s="166"/>
      <c r="D27" s="166"/>
      <c r="E27" s="132"/>
      <c r="F27" s="132"/>
      <c r="G27" s="132"/>
    </row>
    <row r="28" spans="1:7" ht="12.75">
      <c r="A28" s="153" t="s">
        <v>355</v>
      </c>
      <c r="B28" s="166"/>
      <c r="C28" s="166"/>
      <c r="D28" s="166"/>
      <c r="E28" s="132"/>
      <c r="F28" s="132"/>
      <c r="G28" s="132"/>
    </row>
    <row r="29" spans="1:7" ht="12.75">
      <c r="A29" s="153" t="s">
        <v>356</v>
      </c>
      <c r="B29" s="166"/>
      <c r="C29" s="166"/>
      <c r="D29" s="166"/>
      <c r="E29" s="132"/>
      <c r="F29" s="132"/>
      <c r="G29" s="132"/>
    </row>
    <row r="30" spans="1:7" ht="12.75">
      <c r="A30" s="132"/>
      <c r="B30" s="132"/>
      <c r="C30" s="132"/>
      <c r="D30" s="132"/>
      <c r="E30" s="132"/>
      <c r="F30" s="132"/>
      <c r="G30" s="132"/>
    </row>
    <row r="31" spans="1:7" ht="12.75">
      <c r="A31" s="132" t="s">
        <v>139</v>
      </c>
      <c r="B31" s="132"/>
      <c r="C31" s="132"/>
      <c r="D31" s="132"/>
      <c r="E31" s="132"/>
      <c r="F31" s="132"/>
      <c r="G31" s="132"/>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7" t="s">
        <v>360</v>
      </c>
      <c r="B5" s="167"/>
    </row>
    <row r="6" spans="1:2" ht="12.75">
      <c r="A6" s="106" t="s">
        <v>361</v>
      </c>
      <c r="B6" s="161"/>
    </row>
    <row r="7" spans="1:2" ht="12.75">
      <c r="A7" s="168" t="s">
        <v>362</v>
      </c>
      <c r="B7" s="169"/>
    </row>
    <row r="8" spans="1:2" ht="12.75">
      <c r="A8" s="170" t="s">
        <v>363</v>
      </c>
      <c r="B8" s="171"/>
    </row>
    <row r="9" spans="1:2" ht="12.75">
      <c r="A9" s="170" t="s">
        <v>364</v>
      </c>
      <c r="B9" s="171"/>
    </row>
    <row r="10" spans="1:2" ht="12.75">
      <c r="A10" s="170" t="s">
        <v>365</v>
      </c>
      <c r="B10" s="171"/>
    </row>
    <row r="11" spans="1:2" ht="12.75">
      <c r="A11" s="170" t="s">
        <v>366</v>
      </c>
      <c r="B11" s="171"/>
    </row>
    <row r="12" spans="1:2" ht="24.75">
      <c r="A12" s="170" t="s">
        <v>367</v>
      </c>
      <c r="B12" s="172" t="e">
        <f>B9/(B8/1000)</f>
        <v>#DIV/0!</v>
      </c>
    </row>
    <row r="13" spans="1:2" ht="12.75">
      <c r="A13" s="170" t="s">
        <v>368</v>
      </c>
      <c r="B13" s="172" t="e">
        <f>B10/(B8/1000)</f>
        <v>#DIV/0!</v>
      </c>
    </row>
    <row r="14" spans="1:2" ht="24.75">
      <c r="A14" s="106" t="s">
        <v>369</v>
      </c>
      <c r="B14" s="172" t="e">
        <f>B11/(B8/1000)</f>
        <v>#DIV/0!</v>
      </c>
    </row>
    <row r="15" spans="1:3" ht="12" customHeight="1">
      <c r="A15" s="107"/>
      <c r="B15" s="173"/>
      <c r="C15" s="132"/>
    </row>
    <row r="16" spans="1:2" ht="60.75" customHeight="1">
      <c r="A16" s="174" t="s">
        <v>370</v>
      </c>
      <c r="B16" s="174"/>
    </row>
    <row r="17" spans="1:3" ht="12" customHeight="1">
      <c r="A17" s="175"/>
      <c r="B17" s="175"/>
      <c r="C17" s="132"/>
    </row>
    <row r="18" spans="1:3" ht="13.5">
      <c r="A18" s="117" t="s">
        <v>371</v>
      </c>
      <c r="B18" s="176"/>
      <c r="C18" s="177" t="s">
        <v>310</v>
      </c>
    </row>
    <row r="19" spans="1:3" ht="13.5">
      <c r="A19" s="106" t="s">
        <v>372</v>
      </c>
      <c r="B19" s="176"/>
      <c r="C19" s="178" t="s">
        <v>310</v>
      </c>
    </row>
    <row r="20" spans="1:2" ht="12.75">
      <c r="A20" s="106" t="s">
        <v>373</v>
      </c>
      <c r="B20" s="172">
        <f>B19*B18</f>
        <v>0</v>
      </c>
    </row>
    <row r="21" spans="1:2" ht="12.75">
      <c r="A21" s="115" t="s">
        <v>374</v>
      </c>
      <c r="B21" s="179"/>
    </row>
    <row r="22" spans="1:2" ht="12.75">
      <c r="A22" s="106" t="s">
        <v>375</v>
      </c>
      <c r="B22" s="180" t="e">
        <f>B8/B19</f>
        <v>#DIV/0!</v>
      </c>
    </row>
    <row r="23" spans="1:2" ht="24.75">
      <c r="A23" s="106" t="s">
        <v>376</v>
      </c>
      <c r="B23" s="180" t="e">
        <f>B9/B20</f>
        <v>#DIV/0!</v>
      </c>
    </row>
    <row r="24" spans="1:2" ht="24.75">
      <c r="A24" s="106" t="s">
        <v>377</v>
      </c>
      <c r="B24" s="180" t="e">
        <f>B10/B20</f>
        <v>#DIV/0!</v>
      </c>
    </row>
    <row r="25" spans="1:2" ht="24.75">
      <c r="A25" s="106" t="s">
        <v>378</v>
      </c>
      <c r="B25" s="180" t="e">
        <f>B11/B20</f>
        <v>#DIV/0!</v>
      </c>
    </row>
    <row r="26" spans="1:2" ht="12.75">
      <c r="A26" s="106" t="s">
        <v>379</v>
      </c>
      <c r="B26" s="180" t="e">
        <f>B23/(B22/1000)</f>
        <v>#DIV/0!</v>
      </c>
    </row>
    <row r="27" spans="1:2" ht="12.75">
      <c r="A27" s="106" t="s">
        <v>380</v>
      </c>
      <c r="B27" s="180" t="e">
        <f>B24/(B22/1000)</f>
        <v>#DIV/0!</v>
      </c>
    </row>
    <row r="28" spans="1:2" ht="12.75">
      <c r="A28" s="106" t="s">
        <v>381</v>
      </c>
      <c r="B28" s="180"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5" t="s">
        <v>348</v>
      </c>
      <c r="B5" s="105" t="s">
        <v>271</v>
      </c>
      <c r="C5" s="105" t="s">
        <v>67</v>
      </c>
      <c r="D5" s="105" t="s">
        <v>382</v>
      </c>
      <c r="E5" s="118" t="s">
        <v>273</v>
      </c>
      <c r="F5" s="118"/>
      <c r="G5" s="118"/>
    </row>
    <row r="6" spans="1:7" ht="12.75" customHeight="1">
      <c r="A6" s="181"/>
      <c r="B6" s="181"/>
      <c r="C6" s="181"/>
      <c r="D6" s="181"/>
      <c r="E6" s="182"/>
      <c r="F6" s="182"/>
      <c r="G6" s="182"/>
    </row>
    <row r="7" spans="1:7" ht="12.75" customHeight="1">
      <c r="A7" s="181"/>
      <c r="B7" s="181"/>
      <c r="C7" s="181"/>
      <c r="D7" s="181"/>
      <c r="E7" s="182"/>
      <c r="F7" s="182"/>
      <c r="G7" s="182"/>
    </row>
    <row r="8" spans="1:7" ht="12.75" customHeight="1">
      <c r="A8" s="181"/>
      <c r="B8" s="181"/>
      <c r="C8" s="181"/>
      <c r="D8" s="181"/>
      <c r="E8" s="182"/>
      <c r="F8" s="182"/>
      <c r="G8" s="182"/>
    </row>
    <row r="10" spans="1:9" ht="26.25" customHeight="1">
      <c r="A10" s="183" t="s">
        <v>383</v>
      </c>
      <c r="B10" s="183"/>
      <c r="C10" s="183"/>
      <c r="D10" s="183"/>
      <c r="E10" s="183"/>
      <c r="F10" s="107"/>
      <c r="G10" s="107"/>
      <c r="H10" s="107"/>
      <c r="I10" s="107"/>
    </row>
    <row r="11" spans="1:9" ht="26.25" customHeight="1">
      <c r="A11" s="158" t="s">
        <v>275</v>
      </c>
      <c r="B11" s="158"/>
      <c r="C11" s="158"/>
      <c r="D11" s="158"/>
      <c r="E11" s="158"/>
      <c r="F11" s="107"/>
      <c r="G11" s="107"/>
      <c r="H11" s="107"/>
      <c r="I11" s="107"/>
    </row>
    <row r="12" spans="1:9" ht="12.75">
      <c r="A12" s="184"/>
      <c r="B12" s="185"/>
      <c r="C12" s="185"/>
      <c r="D12" s="185"/>
      <c r="E12" s="185"/>
      <c r="F12" s="107"/>
      <c r="G12" s="107"/>
      <c r="H12" s="107"/>
      <c r="I12" s="107"/>
    </row>
    <row r="13" spans="1:7" ht="12.75" customHeight="1">
      <c r="A13" s="186"/>
      <c r="B13" s="115" t="s">
        <v>384</v>
      </c>
      <c r="C13" s="115"/>
      <c r="D13" s="115" t="s">
        <v>385</v>
      </c>
      <c r="E13" s="115"/>
      <c r="F13" s="115" t="s">
        <v>386</v>
      </c>
      <c r="G13" s="115"/>
    </row>
    <row r="14" spans="1:7" ht="24.75">
      <c r="A14" s="85" t="s">
        <v>276</v>
      </c>
      <c r="B14" s="105" t="s">
        <v>387</v>
      </c>
      <c r="C14" s="105" t="s">
        <v>388</v>
      </c>
      <c r="D14" s="105" t="s">
        <v>387</v>
      </c>
      <c r="E14" s="105" t="s">
        <v>388</v>
      </c>
      <c r="F14" s="105" t="s">
        <v>387</v>
      </c>
      <c r="G14" s="105" t="s">
        <v>388</v>
      </c>
    </row>
    <row r="15" spans="1:7" ht="12.75">
      <c r="A15" s="153" t="s">
        <v>280</v>
      </c>
      <c r="B15" s="115"/>
      <c r="C15" s="115"/>
      <c r="D15" s="115"/>
      <c r="E15" s="115"/>
      <c r="F15" s="115"/>
      <c r="G15" s="115"/>
    </row>
    <row r="16" spans="1:7" ht="12.75">
      <c r="A16" s="153" t="s">
        <v>281</v>
      </c>
      <c r="B16" s="115"/>
      <c r="C16" s="115"/>
      <c r="D16" s="115"/>
      <c r="E16" s="115"/>
      <c r="F16" s="115"/>
      <c r="G16" s="115"/>
    </row>
    <row r="17" spans="1:7" ht="12.75">
      <c r="A17" s="153" t="s">
        <v>282</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7" customWidth="1"/>
    <col min="2" max="6" width="10.421875" style="187" customWidth="1"/>
    <col min="7" max="16384" width="8.8515625" style="187" customWidth="1"/>
  </cols>
  <sheetData>
    <row r="1" s="188" customFormat="1" ht="12.75">
      <c r="A1" s="81" t="s">
        <v>1</v>
      </c>
    </row>
    <row r="2" s="188" customFormat="1" ht="12.75">
      <c r="A2" s="81" t="s">
        <v>201</v>
      </c>
    </row>
    <row r="3" s="188" customFormat="1" ht="12.75">
      <c r="A3" s="188" t="s">
        <v>30</v>
      </c>
    </row>
    <row r="4" spans="1:6" ht="12.75">
      <c r="A4" s="122"/>
      <c r="B4" s="122"/>
      <c r="C4" s="122"/>
      <c r="D4" s="122"/>
      <c r="E4" s="122"/>
      <c r="F4" s="122"/>
    </row>
    <row r="5" spans="1:10" ht="36.75">
      <c r="A5" s="189" t="s">
        <v>334</v>
      </c>
      <c r="B5" s="189" t="s">
        <v>65</v>
      </c>
      <c r="C5" s="189" t="s">
        <v>203</v>
      </c>
      <c r="D5" s="86" t="s">
        <v>204</v>
      </c>
      <c r="E5" s="189" t="s">
        <v>66</v>
      </c>
      <c r="F5" s="189" t="s">
        <v>203</v>
      </c>
      <c r="G5" s="189" t="s">
        <v>205</v>
      </c>
      <c r="J5" s="80"/>
    </row>
    <row r="6" spans="1:10" ht="12.75">
      <c r="A6" s="190" t="s">
        <v>389</v>
      </c>
      <c r="B6" s="191"/>
      <c r="C6" s="192"/>
      <c r="D6" s="193"/>
      <c r="E6" s="191"/>
      <c r="F6" s="192"/>
      <c r="G6" s="189"/>
      <c r="J6" s="80"/>
    </row>
    <row r="7" spans="1:10" ht="12.75">
      <c r="A7" s="194" t="s">
        <v>390</v>
      </c>
      <c r="B7" s="194"/>
      <c r="C7" s="195"/>
      <c r="D7" s="196"/>
      <c r="E7" s="194"/>
      <c r="F7" s="195"/>
      <c r="G7" s="197"/>
      <c r="J7" s="80"/>
    </row>
    <row r="8" spans="1:10" ht="12.75">
      <c r="A8" s="198" t="s">
        <v>391</v>
      </c>
      <c r="B8" s="198"/>
      <c r="C8" s="199"/>
      <c r="D8" s="196" t="s">
        <v>392</v>
      </c>
      <c r="E8" s="198"/>
      <c r="F8" s="199"/>
      <c r="G8" s="197"/>
      <c r="J8" s="80"/>
    </row>
    <row r="9" spans="1:7" ht="12.75">
      <c r="A9" s="200" t="s">
        <v>393</v>
      </c>
      <c r="B9" s="200"/>
      <c r="C9" s="201"/>
      <c r="D9" s="202" t="s">
        <v>222</v>
      </c>
      <c r="E9" s="200"/>
      <c r="F9" s="201"/>
      <c r="G9" s="197"/>
    </row>
    <row r="10" spans="1:7" ht="12.75">
      <c r="A10" s="200" t="s">
        <v>394</v>
      </c>
      <c r="B10" s="200"/>
      <c r="C10" s="201"/>
      <c r="D10" s="203" t="s">
        <v>395</v>
      </c>
      <c r="E10" s="200"/>
      <c r="F10" s="201"/>
      <c r="G10" s="197"/>
    </row>
    <row r="11" spans="1:7" ht="12.75">
      <c r="A11" s="200" t="s">
        <v>396</v>
      </c>
      <c r="B11" s="200"/>
      <c r="C11" s="201"/>
      <c r="D11" s="202" t="s">
        <v>222</v>
      </c>
      <c r="E11" s="200"/>
      <c r="F11" s="201"/>
      <c r="G11" s="197"/>
    </row>
    <row r="12" spans="1:7" ht="12.75">
      <c r="A12" s="200" t="s">
        <v>397</v>
      </c>
      <c r="B12" s="200"/>
      <c r="C12" s="201"/>
      <c r="D12" s="203" t="s">
        <v>235</v>
      </c>
      <c r="E12" s="200"/>
      <c r="F12" s="201"/>
      <c r="G12" s="197"/>
    </row>
    <row r="13" spans="1:7" ht="12.75">
      <c r="A13" s="200" t="s">
        <v>398</v>
      </c>
      <c r="B13" s="200"/>
      <c r="C13" s="201"/>
      <c r="D13" s="202" t="s">
        <v>222</v>
      </c>
      <c r="E13" s="200"/>
      <c r="F13" s="201"/>
      <c r="G13" s="197"/>
    </row>
    <row r="14" spans="1:7" ht="12.75">
      <c r="A14" s="200" t="s">
        <v>399</v>
      </c>
      <c r="B14" s="200"/>
      <c r="C14" s="201"/>
      <c r="D14" s="203" t="s">
        <v>237</v>
      </c>
      <c r="E14" s="200"/>
      <c r="F14" s="201"/>
      <c r="G14" s="197"/>
    </row>
    <row r="15" spans="1:10" ht="12.75">
      <c r="A15" s="200" t="s">
        <v>400</v>
      </c>
      <c r="B15" s="198"/>
      <c r="C15" s="199"/>
      <c r="D15" s="204" t="s">
        <v>229</v>
      </c>
      <c r="E15" s="198"/>
      <c r="F15" s="199"/>
      <c r="G15" s="197"/>
      <c r="J15" s="80"/>
    </row>
    <row r="16" spans="1:10" ht="24.75">
      <c r="A16" s="205" t="s">
        <v>401</v>
      </c>
      <c r="B16" s="198"/>
      <c r="C16" s="199"/>
      <c r="D16" s="206"/>
      <c r="E16" s="198"/>
      <c r="F16" s="199"/>
      <c r="G16" s="197"/>
      <c r="J16" s="80"/>
    </row>
    <row r="17" ht="12.75">
      <c r="G17" s="207"/>
    </row>
    <row r="18" spans="1:6" ht="39.75" customHeight="1">
      <c r="A18" s="157" t="s">
        <v>402</v>
      </c>
      <c r="B18" s="157"/>
      <c r="C18" s="157"/>
      <c r="D18" s="157"/>
      <c r="E18" s="157"/>
      <c r="F18" s="157"/>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8" customFormat="1" ht="12.75">
      <c r="A1" s="81" t="s">
        <v>1</v>
      </c>
    </row>
    <row r="2" s="188" customFormat="1" ht="12.75">
      <c r="A2" s="81" t="s">
        <v>201</v>
      </c>
    </row>
    <row r="3" s="188" customFormat="1" ht="12.75">
      <c r="A3" s="188" t="s">
        <v>32</v>
      </c>
    </row>
    <row r="5" spans="1:4" ht="12.75" customHeight="1">
      <c r="A5" s="168" t="s">
        <v>403</v>
      </c>
      <c r="B5" s="105" t="s">
        <v>404</v>
      </c>
      <c r="C5" s="105" t="s">
        <v>405</v>
      </c>
      <c r="D5" s="160" t="s">
        <v>344</v>
      </c>
    </row>
    <row r="6" spans="1:4" ht="12.75">
      <c r="A6" s="168" t="s">
        <v>406</v>
      </c>
      <c r="B6" s="105"/>
      <c r="C6" s="105"/>
      <c r="D6" s="160"/>
    </row>
    <row r="7" spans="1:4" ht="12.75">
      <c r="A7" s="161" t="s">
        <v>345</v>
      </c>
      <c r="B7" s="161"/>
      <c r="C7" s="106"/>
      <c r="D7" s="106"/>
    </row>
    <row r="8" spans="1:4" ht="12.75">
      <c r="A8" s="161"/>
      <c r="B8" s="161"/>
      <c r="C8" s="106"/>
      <c r="D8" s="106"/>
    </row>
    <row r="9" spans="1:4" ht="12.75">
      <c r="A9" s="161"/>
      <c r="B9" s="161"/>
      <c r="C9" s="106"/>
      <c r="D9" s="106"/>
    </row>
    <row r="10" spans="1:4" ht="12.75">
      <c r="A10" s="161"/>
      <c r="B10" s="161"/>
      <c r="C10" s="106"/>
      <c r="D10" s="106"/>
    </row>
    <row r="11" spans="1:3" ht="12.75">
      <c r="A11" s="208"/>
      <c r="B11" s="209"/>
      <c r="C11" s="209"/>
    </row>
    <row r="12" spans="1:4" ht="12.75" customHeight="1">
      <c r="A12" s="168" t="s">
        <v>407</v>
      </c>
      <c r="B12" s="105" t="s">
        <v>404</v>
      </c>
      <c r="C12" s="105" t="s">
        <v>408</v>
      </c>
      <c r="D12" s="160" t="s">
        <v>344</v>
      </c>
    </row>
    <row r="13" spans="1:4" ht="12.75">
      <c r="A13" s="168" t="s">
        <v>406</v>
      </c>
      <c r="B13" s="105"/>
      <c r="C13" s="105"/>
      <c r="D13" s="160"/>
    </row>
    <row r="14" spans="1:4" ht="12.75">
      <c r="A14" s="161" t="s">
        <v>345</v>
      </c>
      <c r="B14" s="161"/>
      <c r="C14" s="106"/>
      <c r="D14" s="106"/>
    </row>
    <row r="15" spans="1:4" ht="12.75">
      <c r="A15" s="161"/>
      <c r="B15" s="161"/>
      <c r="C15" s="106"/>
      <c r="D15" s="106"/>
    </row>
    <row r="16" spans="1:4" ht="12.75">
      <c r="A16" s="161"/>
      <c r="B16" s="161"/>
      <c r="C16" s="106"/>
      <c r="D16" s="106"/>
    </row>
    <row r="17" spans="1:4" ht="12.75">
      <c r="A17" s="161"/>
      <c r="B17" s="161"/>
      <c r="C17" s="106"/>
      <c r="D17" s="106"/>
    </row>
    <row r="18" spans="1:3" ht="12.75">
      <c r="A18" s="208"/>
      <c r="B18" s="209"/>
      <c r="C18" s="209"/>
    </row>
    <row r="19" spans="1:4" ht="15" customHeight="1">
      <c r="A19" s="168" t="s">
        <v>409</v>
      </c>
      <c r="B19" s="105" t="s">
        <v>404</v>
      </c>
      <c r="C19" s="105" t="s">
        <v>410</v>
      </c>
      <c r="D19" s="160" t="s">
        <v>344</v>
      </c>
    </row>
    <row r="20" spans="1:4" ht="12.75">
      <c r="A20" s="168" t="s">
        <v>406</v>
      </c>
      <c r="B20" s="105"/>
      <c r="C20" s="105"/>
      <c r="D20" s="160"/>
    </row>
    <row r="21" spans="1:4" ht="12.75">
      <c r="A21" s="161" t="s">
        <v>345</v>
      </c>
      <c r="B21" s="161"/>
      <c r="C21" s="106"/>
      <c r="D21" s="106"/>
    </row>
    <row r="22" spans="1:4" ht="12.75">
      <c r="A22" s="161"/>
      <c r="B22" s="161"/>
      <c r="C22" s="106"/>
      <c r="D22" s="106"/>
    </row>
    <row r="23" spans="1:4" ht="12.75">
      <c r="A23" s="161"/>
      <c r="B23" s="161"/>
      <c r="C23" s="106"/>
      <c r="D23" s="106"/>
    </row>
    <row r="24" spans="1:4" ht="12.75">
      <c r="A24" s="161"/>
      <c r="B24" s="161"/>
      <c r="C24" s="106"/>
      <c r="D24" s="106"/>
    </row>
    <row r="25" spans="1:3" ht="12.75">
      <c r="A25" s="208"/>
      <c r="B25" s="209"/>
      <c r="C25" s="209"/>
    </row>
    <row r="26" spans="1:4" ht="15" customHeight="1">
      <c r="A26" s="168" t="s">
        <v>411</v>
      </c>
      <c r="B26" s="105" t="s">
        <v>404</v>
      </c>
      <c r="C26" s="105" t="s">
        <v>412</v>
      </c>
      <c r="D26" s="160" t="s">
        <v>344</v>
      </c>
    </row>
    <row r="27" spans="1:4" ht="12.75">
      <c r="A27" s="168" t="s">
        <v>406</v>
      </c>
      <c r="B27" s="105"/>
      <c r="C27" s="105"/>
      <c r="D27" s="160"/>
    </row>
    <row r="28" spans="1:4" ht="12.75">
      <c r="A28" s="161"/>
      <c r="B28" s="161"/>
      <c r="C28" s="106"/>
      <c r="D28" s="106"/>
    </row>
    <row r="29" spans="1:4" ht="12.75">
      <c r="A29" s="161"/>
      <c r="B29" s="161"/>
      <c r="C29" s="106"/>
      <c r="D29" s="106"/>
    </row>
    <row r="30" spans="1:4" ht="12.75">
      <c r="A30" s="210"/>
      <c r="B30" s="210"/>
      <c r="C30" s="153"/>
      <c r="D30" s="106"/>
    </row>
    <row r="31" spans="1:4" ht="12.75">
      <c r="A31" s="210"/>
      <c r="B31" s="210"/>
      <c r="C31" s="153"/>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5" spans="1:6" ht="24.75">
      <c r="A5" s="105" t="s">
        <v>413</v>
      </c>
      <c r="B5" s="105" t="s">
        <v>271</v>
      </c>
      <c r="C5" s="105" t="s">
        <v>272</v>
      </c>
      <c r="D5" s="105" t="s">
        <v>273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5" t="s">
        <v>414</v>
      </c>
      <c r="B10" s="165"/>
      <c r="C10" s="165"/>
      <c r="D10" s="165"/>
      <c r="E10" s="132"/>
      <c r="F10" s="132"/>
      <c r="G10" s="132"/>
    </row>
    <row r="11" spans="1:7" ht="27.75" customHeight="1">
      <c r="A11" s="165" t="s">
        <v>275</v>
      </c>
      <c r="B11" s="165"/>
      <c r="C11" s="165"/>
      <c r="D11" s="165"/>
      <c r="E11" s="132"/>
      <c r="F11" s="132"/>
      <c r="G11" s="132"/>
    </row>
    <row r="12" spans="1:7" ht="12.75">
      <c r="A12" s="132"/>
      <c r="B12" s="132"/>
      <c r="C12" s="132"/>
      <c r="D12" s="132"/>
      <c r="E12" s="132"/>
      <c r="F12" s="132"/>
      <c r="G12" s="132"/>
    </row>
    <row r="13" spans="1:4" ht="24.75">
      <c r="A13" s="211"/>
      <c r="B13" s="212" t="s">
        <v>415</v>
      </c>
      <c r="C13" s="212" t="s">
        <v>203</v>
      </c>
      <c r="D13" s="212" t="s">
        <v>279</v>
      </c>
    </row>
    <row r="14" spans="1:4" ht="12.75">
      <c r="A14" s="213" t="s">
        <v>354</v>
      </c>
      <c r="B14" s="167"/>
      <c r="C14" s="214"/>
      <c r="D14" s="115"/>
    </row>
    <row r="15" spans="1:4" ht="12.75">
      <c r="A15" s="213" t="s">
        <v>355</v>
      </c>
      <c r="B15" s="167"/>
      <c r="C15" s="214"/>
      <c r="D15" s="115"/>
    </row>
    <row r="16" spans="1:4" ht="12.75">
      <c r="A16" s="152" t="s">
        <v>356</v>
      </c>
      <c r="B16" s="167"/>
      <c r="C16" s="214"/>
      <c r="D16" s="115"/>
    </row>
    <row r="18" spans="1:4" ht="41.25" customHeight="1">
      <c r="A18" s="183" t="s">
        <v>416</v>
      </c>
      <c r="B18" s="183"/>
      <c r="C18" s="183"/>
      <c r="D18" s="183"/>
    </row>
    <row r="65536" ht="41.2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215" customWidth="1"/>
    <col min="2" max="2" width="18.421875" style="215" customWidth="1"/>
    <col min="3" max="3" width="24.8515625" style="215" customWidth="1"/>
    <col min="4" max="4" width="34.00390625" style="215" customWidth="1"/>
    <col min="5" max="16384" width="19.57421875" style="215" customWidth="1"/>
  </cols>
  <sheetData>
    <row r="1" s="82" customFormat="1" ht="12.75">
      <c r="A1" s="81" t="s">
        <v>1</v>
      </c>
    </row>
    <row r="2" s="82" customFormat="1" ht="12.75">
      <c r="A2" s="81" t="s">
        <v>201</v>
      </c>
    </row>
    <row r="3" s="82" customFormat="1" ht="12.75">
      <c r="A3" s="82" t="s">
        <v>36</v>
      </c>
    </row>
    <row r="5" spans="1:4" s="80" customFormat="1" ht="24.75">
      <c r="A5" s="105" t="s">
        <v>348</v>
      </c>
      <c r="B5" s="105" t="s">
        <v>271</v>
      </c>
      <c r="C5" s="105" t="s">
        <v>382</v>
      </c>
      <c r="D5" s="118" t="s">
        <v>273</v>
      </c>
    </row>
    <row r="6" spans="1:4" s="80" customFormat="1" ht="12.75">
      <c r="A6" s="181"/>
      <c r="B6" s="181"/>
      <c r="C6" s="181"/>
      <c r="D6" s="182"/>
    </row>
    <row r="7" spans="1:4" s="80" customFormat="1" ht="12.75">
      <c r="A7" s="181"/>
      <c r="B7" s="181"/>
      <c r="C7" s="181"/>
      <c r="D7" s="182"/>
    </row>
    <row r="8" spans="1:4" s="80" customFormat="1" ht="12.75">
      <c r="A8" s="181"/>
      <c r="B8" s="181"/>
      <c r="C8" s="181"/>
      <c r="D8" s="182"/>
    </row>
    <row r="9" spans="1:5" s="80" customFormat="1" ht="12.75">
      <c r="A9" s="216"/>
      <c r="B9" s="216"/>
      <c r="C9" s="216"/>
      <c r="D9" s="216"/>
      <c r="E9" s="217"/>
    </row>
    <row r="10" spans="1:9" s="80" customFormat="1" ht="26.25" customHeight="1">
      <c r="A10" s="158" t="s">
        <v>383</v>
      </c>
      <c r="B10" s="158"/>
      <c r="C10" s="158"/>
      <c r="D10" s="158"/>
      <c r="E10" s="107"/>
      <c r="F10" s="107"/>
      <c r="G10" s="107"/>
      <c r="H10" s="107"/>
      <c r="I10" s="107"/>
    </row>
    <row r="11" spans="1:9" s="80" customFormat="1" ht="26.25" customHeight="1">
      <c r="A11" s="158" t="s">
        <v>275</v>
      </c>
      <c r="B11" s="158"/>
      <c r="C11" s="158"/>
      <c r="D11" s="158"/>
      <c r="E11" s="216"/>
      <c r="F11" s="107"/>
      <c r="G11" s="107"/>
      <c r="H11" s="107"/>
      <c r="I11" s="107"/>
    </row>
    <row r="12" spans="1:9" s="80" customFormat="1" ht="12.75">
      <c r="A12" s="217"/>
      <c r="B12" s="217"/>
      <c r="C12" s="217"/>
      <c r="D12" s="217"/>
      <c r="E12" s="217"/>
      <c r="F12" s="107"/>
      <c r="G12" s="107"/>
      <c r="H12" s="107"/>
      <c r="I12" s="107"/>
    </row>
    <row r="13" spans="1:4" s="80" customFormat="1" ht="24.75">
      <c r="A13" s="218"/>
      <c r="B13" s="212" t="s">
        <v>415</v>
      </c>
      <c r="C13" s="212" t="s">
        <v>203</v>
      </c>
      <c r="D13" s="212" t="s">
        <v>279</v>
      </c>
    </row>
    <row r="14" spans="1:4" s="80" customFormat="1" ht="12.75">
      <c r="A14" s="219" t="s">
        <v>354</v>
      </c>
      <c r="B14" s="167"/>
      <c r="C14" s="214"/>
      <c r="D14" s="115"/>
    </row>
    <row r="15" spans="1:4" s="80" customFormat="1" ht="12.75">
      <c r="A15" s="213" t="s">
        <v>355</v>
      </c>
      <c r="B15" s="167"/>
      <c r="C15" s="214"/>
      <c r="D15" s="115"/>
    </row>
    <row r="16" spans="1:4" s="80" customFormat="1" ht="12.75">
      <c r="A16" s="152" t="s">
        <v>356</v>
      </c>
      <c r="B16" s="167"/>
      <c r="C16" s="214"/>
      <c r="D16" s="115"/>
    </row>
    <row r="17" spans="1:4" s="80" customFormat="1" ht="12.75">
      <c r="A17" s="155"/>
      <c r="B17" s="220"/>
      <c r="C17" s="221"/>
      <c r="D17" s="221"/>
    </row>
    <row r="18" spans="1:4" ht="40.5" customHeight="1">
      <c r="A18" s="183" t="s">
        <v>416</v>
      </c>
      <c r="B18" s="183"/>
      <c r="C18" s="183"/>
      <c r="D18" s="183"/>
    </row>
    <row r="65536" ht="40.5" customHeight="1"/>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215" customWidth="1"/>
    <col min="2" max="2" width="28.28125" style="215" customWidth="1"/>
    <col min="3" max="3" width="16.8515625" style="215" customWidth="1"/>
    <col min="4" max="4" width="26.57421875" style="215" customWidth="1"/>
    <col min="5" max="5" width="16.421875" style="215" customWidth="1"/>
    <col min="6" max="16384" width="8.8515625" style="215" customWidth="1"/>
  </cols>
  <sheetData>
    <row r="1" s="82" customFormat="1" ht="12.75">
      <c r="A1" s="81" t="s">
        <v>1</v>
      </c>
    </row>
    <row r="2" s="82" customFormat="1" ht="12.75">
      <c r="A2" s="81" t="s">
        <v>201</v>
      </c>
    </row>
    <row r="3" s="82" customFormat="1" ht="12.75">
      <c r="A3" s="82" t="s">
        <v>38</v>
      </c>
    </row>
    <row r="5" spans="1:8" ht="24.75">
      <c r="A5" s="222" t="s">
        <v>417</v>
      </c>
      <c r="B5" s="222" t="s">
        <v>418</v>
      </c>
      <c r="C5" s="223" t="s">
        <v>203</v>
      </c>
      <c r="D5" s="222" t="s">
        <v>419</v>
      </c>
      <c r="E5" s="223" t="s">
        <v>203</v>
      </c>
      <c r="G5" s="224"/>
      <c r="H5" s="224"/>
    </row>
    <row r="6" spans="1:8" ht="12.75">
      <c r="A6" s="205">
        <v>1</v>
      </c>
      <c r="B6" s="225"/>
      <c r="C6" s="226"/>
      <c r="D6" s="225"/>
      <c r="E6" s="226"/>
      <c r="F6" s="227"/>
      <c r="G6" s="227"/>
      <c r="H6" s="227"/>
    </row>
    <row r="7" spans="1:8" ht="12.75">
      <c r="A7" s="205">
        <v>2</v>
      </c>
      <c r="B7" s="117"/>
      <c r="C7" s="146"/>
      <c r="D7" s="225"/>
      <c r="E7" s="139"/>
      <c r="F7" s="111"/>
      <c r="G7" s="155"/>
      <c r="H7" s="227"/>
    </row>
    <row r="8" spans="1:8" ht="12.75">
      <c r="A8" s="205">
        <v>3</v>
      </c>
      <c r="B8" s="117"/>
      <c r="C8" s="146"/>
      <c r="D8" s="225"/>
      <c r="E8" s="139"/>
      <c r="F8" s="111"/>
      <c r="G8" s="155"/>
      <c r="H8" s="227"/>
    </row>
    <row r="9" spans="1:8" ht="12.75">
      <c r="A9" s="205">
        <v>4</v>
      </c>
      <c r="B9" s="117"/>
      <c r="C9" s="146"/>
      <c r="D9" s="225"/>
      <c r="E9" s="139"/>
      <c r="F9" s="111"/>
      <c r="G9" s="155"/>
      <c r="H9" s="227"/>
    </row>
    <row r="10" spans="1:8" ht="12.75">
      <c r="A10" s="205">
        <v>5</v>
      </c>
      <c r="B10" s="117"/>
      <c r="C10" s="146"/>
      <c r="D10" s="225"/>
      <c r="E10" s="139"/>
      <c r="F10" s="111"/>
      <c r="G10" s="155"/>
      <c r="H10" s="227"/>
    </row>
    <row r="11" spans="1:8" ht="12.75">
      <c r="A11" s="205" t="s">
        <v>420</v>
      </c>
      <c r="B11" s="228"/>
      <c r="C11" s="229"/>
      <c r="D11" s="225"/>
      <c r="E11" s="230"/>
      <c r="F11" s="231"/>
      <c r="G11" s="155"/>
      <c r="H11" s="227"/>
    </row>
    <row r="12" spans="1:8" ht="12.75">
      <c r="A12" s="232" t="s">
        <v>66</v>
      </c>
      <c r="B12" s="233"/>
      <c r="C12" s="234"/>
      <c r="D12" s="235"/>
      <c r="E12" s="236"/>
      <c r="F12" s="111"/>
      <c r="G12" s="155"/>
      <c r="H12" s="227"/>
    </row>
    <row r="14" spans="1:5" ht="41.25" customHeight="1">
      <c r="A14" s="237" t="s">
        <v>416</v>
      </c>
      <c r="B14" s="237"/>
      <c r="C14" s="237"/>
      <c r="D14" s="237"/>
      <c r="E14" s="237"/>
    </row>
    <row r="65536" ht="41.25" customHeight="1"/>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5" spans="1:5" ht="24.75">
      <c r="A5" s="105" t="s">
        <v>343</v>
      </c>
      <c r="B5" s="105" t="s">
        <v>421</v>
      </c>
      <c r="C5" s="105" t="s">
        <v>422</v>
      </c>
      <c r="D5" s="105" t="s">
        <v>423</v>
      </c>
      <c r="E5" s="160" t="s">
        <v>344</v>
      </c>
    </row>
    <row r="6" spans="1:5" ht="12.75">
      <c r="A6" s="106"/>
      <c r="B6" s="106"/>
      <c r="C6" s="106"/>
      <c r="D6" s="121" t="e">
        <f>B6/(C6/1000)</f>
        <v>#DIV/0!</v>
      </c>
      <c r="E6" s="161"/>
    </row>
    <row r="7" spans="1:5" ht="12.75">
      <c r="A7" s="106"/>
      <c r="B7" s="106"/>
      <c r="C7" s="106"/>
      <c r="D7" s="121" t="e">
        <f>B7/(C7/1000)</f>
        <v>#DIV/0!</v>
      </c>
      <c r="E7" s="161"/>
    </row>
    <row r="8" spans="1:5" ht="12.75">
      <c r="A8" s="106"/>
      <c r="B8" s="106"/>
      <c r="C8" s="106"/>
      <c r="D8" s="121" t="e">
        <f>B8/(C8/1000)</f>
        <v>#DIV/0!</v>
      </c>
      <c r="E8" s="161"/>
    </row>
    <row r="9" spans="1:5" ht="12.75">
      <c r="A9" s="106"/>
      <c r="B9" s="106"/>
      <c r="C9" s="106"/>
      <c r="D9" s="121" t="e">
        <f>B9/(C9/1000)</f>
        <v>#DIV/0!</v>
      </c>
      <c r="E9" s="161"/>
    </row>
    <row r="10" ht="12.75">
      <c r="A10" s="238"/>
    </row>
    <row r="11" spans="1:4" ht="39" customHeight="1">
      <c r="A11" s="165" t="s">
        <v>416</v>
      </c>
      <c r="B11" s="165"/>
      <c r="C11" s="165"/>
      <c r="D11" s="165"/>
    </row>
    <row r="12" ht="39" customHeight="1">
      <c r="A12" s="80" t="s">
        <v>424</v>
      </c>
    </row>
    <row r="65536" ht="39" customHeight="1"/>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24.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648</v>
      </c>
      <c r="C12" s="28">
        <v>618</v>
      </c>
      <c r="D12" s="28">
        <v>1266</v>
      </c>
      <c r="E12" s="29"/>
      <c r="F12" s="29"/>
      <c r="G12" s="30">
        <f>E12+F12</f>
        <v>0</v>
      </c>
      <c r="H12" s="29"/>
      <c r="I12" s="29"/>
      <c r="J12" s="30">
        <f>H12+I12</f>
        <v>0</v>
      </c>
    </row>
    <row r="13" spans="1:10" ht="12.75">
      <c r="A13" s="27" t="s">
        <v>72</v>
      </c>
      <c r="B13" s="28">
        <v>718</v>
      </c>
      <c r="C13" s="28">
        <v>641</v>
      </c>
      <c r="D13" s="28">
        <v>1359</v>
      </c>
      <c r="E13" s="29"/>
      <c r="F13" s="29"/>
      <c r="G13" s="30">
        <f>E13+F13</f>
        <v>0</v>
      </c>
      <c r="H13" s="29"/>
      <c r="I13" s="29"/>
      <c r="J13" s="30">
        <f>H13+I13</f>
        <v>0</v>
      </c>
    </row>
    <row r="14" spans="1:10" ht="12.75">
      <c r="A14" s="27" t="s">
        <v>73</v>
      </c>
      <c r="B14" s="28">
        <v>640</v>
      </c>
      <c r="C14" s="28">
        <v>573</v>
      </c>
      <c r="D14" s="28">
        <v>1213</v>
      </c>
      <c r="E14" s="29"/>
      <c r="F14" s="29"/>
      <c r="G14" s="30">
        <f>E14+F14</f>
        <v>0</v>
      </c>
      <c r="H14" s="29"/>
      <c r="I14" s="29"/>
      <c r="J14" s="30">
        <f>H14+I14</f>
        <v>0</v>
      </c>
    </row>
    <row r="15" spans="1:10" ht="12.75">
      <c r="A15" s="27" t="s">
        <v>74</v>
      </c>
      <c r="B15" s="28">
        <v>502</v>
      </c>
      <c r="C15" s="28">
        <v>508</v>
      </c>
      <c r="D15" s="28">
        <v>1010</v>
      </c>
      <c r="E15" s="29"/>
      <c r="F15" s="29"/>
      <c r="G15" s="30">
        <f>E15+F15</f>
        <v>0</v>
      </c>
      <c r="H15" s="29"/>
      <c r="I15" s="29"/>
      <c r="J15" s="30">
        <f>H15+I15</f>
        <v>0</v>
      </c>
    </row>
    <row r="16" spans="1:10" ht="12.75">
      <c r="A16" s="27" t="s">
        <v>75</v>
      </c>
      <c r="B16" s="28">
        <v>500</v>
      </c>
      <c r="C16" s="28">
        <v>461</v>
      </c>
      <c r="D16" s="28">
        <v>961</v>
      </c>
      <c r="E16" s="29"/>
      <c r="F16" s="29"/>
      <c r="G16" s="30">
        <f>E16+F16</f>
        <v>0</v>
      </c>
      <c r="H16" s="29"/>
      <c r="I16" s="29"/>
      <c r="J16" s="30">
        <f>H16+I16</f>
        <v>0</v>
      </c>
    </row>
    <row r="17" spans="1:10" ht="12.75">
      <c r="A17" s="27" t="s">
        <v>76</v>
      </c>
      <c r="B17" s="28">
        <v>397</v>
      </c>
      <c r="C17" s="28">
        <v>389</v>
      </c>
      <c r="D17" s="28">
        <v>786</v>
      </c>
      <c r="E17" s="29"/>
      <c r="F17" s="29"/>
      <c r="G17" s="30">
        <f>E17+F17</f>
        <v>0</v>
      </c>
      <c r="H17" s="29"/>
      <c r="I17" s="29"/>
      <c r="J17" s="30">
        <f>H17+I17</f>
        <v>0</v>
      </c>
    </row>
    <row r="18" spans="1:10" ht="12.75">
      <c r="A18" s="27" t="s">
        <v>77</v>
      </c>
      <c r="B18" s="28">
        <v>375</v>
      </c>
      <c r="C18" s="28">
        <v>353</v>
      </c>
      <c r="D18" s="28">
        <v>728</v>
      </c>
      <c r="E18" s="29"/>
      <c r="F18" s="29"/>
      <c r="G18" s="30">
        <f>E18+F18</f>
        <v>0</v>
      </c>
      <c r="H18" s="29"/>
      <c r="I18" s="29"/>
      <c r="J18" s="30">
        <f>H18+I18</f>
        <v>0</v>
      </c>
    </row>
    <row r="19" spans="1:10" ht="12.75">
      <c r="A19" s="27" t="s">
        <v>78</v>
      </c>
      <c r="B19" s="28">
        <v>375</v>
      </c>
      <c r="C19" s="28">
        <v>369</v>
      </c>
      <c r="D19" s="28">
        <v>744</v>
      </c>
      <c r="E19" s="29"/>
      <c r="F19" s="29"/>
      <c r="G19" s="30">
        <f>E19+F19</f>
        <v>0</v>
      </c>
      <c r="H19" s="29"/>
      <c r="I19" s="29"/>
      <c r="J19" s="30">
        <f>H19+I19</f>
        <v>0</v>
      </c>
    </row>
    <row r="20" spans="1:10" ht="12.75">
      <c r="A20" s="27" t="s">
        <v>79</v>
      </c>
      <c r="B20" s="28">
        <v>292</v>
      </c>
      <c r="C20" s="28">
        <v>331</v>
      </c>
      <c r="D20" s="28">
        <v>623</v>
      </c>
      <c r="E20" s="29"/>
      <c r="F20" s="29"/>
      <c r="G20" s="30">
        <f>E20+F20</f>
        <v>0</v>
      </c>
      <c r="H20" s="29"/>
      <c r="I20" s="29"/>
      <c r="J20" s="30">
        <f>H20+I20</f>
        <v>0</v>
      </c>
    </row>
    <row r="21" spans="1:10" ht="12.75">
      <c r="A21" s="27" t="s">
        <v>80</v>
      </c>
      <c r="B21" s="28">
        <v>236</v>
      </c>
      <c r="C21" s="28">
        <v>256</v>
      </c>
      <c r="D21" s="28">
        <v>492</v>
      </c>
      <c r="E21" s="29"/>
      <c r="F21" s="29"/>
      <c r="G21" s="30">
        <f>E21+F21</f>
        <v>0</v>
      </c>
      <c r="H21" s="29"/>
      <c r="I21" s="29"/>
      <c r="J21" s="30">
        <f>H21+I21</f>
        <v>0</v>
      </c>
    </row>
    <row r="22" spans="1:10" ht="12.75">
      <c r="A22" s="27" t="s">
        <v>81</v>
      </c>
      <c r="B22" s="28">
        <v>162</v>
      </c>
      <c r="C22" s="28">
        <v>175</v>
      </c>
      <c r="D22" s="28">
        <v>337</v>
      </c>
      <c r="E22" s="29"/>
      <c r="F22" s="29"/>
      <c r="G22" s="30">
        <f>E22+F22</f>
        <v>0</v>
      </c>
      <c r="H22" s="29"/>
      <c r="I22" s="29"/>
      <c r="J22" s="30">
        <f>H22+I22</f>
        <v>0</v>
      </c>
    </row>
    <row r="23" spans="1:10" ht="12.75">
      <c r="A23" s="27" t="s">
        <v>82</v>
      </c>
      <c r="B23" s="28">
        <v>95</v>
      </c>
      <c r="C23" s="28">
        <v>88</v>
      </c>
      <c r="D23" s="28">
        <v>183</v>
      </c>
      <c r="E23" s="29"/>
      <c r="F23" s="29"/>
      <c r="G23" s="30">
        <f>E23+F23</f>
        <v>0</v>
      </c>
      <c r="H23" s="29"/>
      <c r="I23" s="29"/>
      <c r="J23" s="30">
        <f>H23+I23</f>
        <v>0</v>
      </c>
    </row>
    <row r="24" spans="1:10" ht="12.75">
      <c r="A24" s="27" t="s">
        <v>83</v>
      </c>
      <c r="B24" s="28">
        <v>79</v>
      </c>
      <c r="C24" s="28">
        <v>47</v>
      </c>
      <c r="D24" s="28">
        <v>126</v>
      </c>
      <c r="E24" s="29"/>
      <c r="F24" s="29"/>
      <c r="G24" s="30">
        <f>E24+F24</f>
        <v>0</v>
      </c>
      <c r="H24" s="29"/>
      <c r="I24" s="29"/>
      <c r="J24" s="30">
        <f>H24+I24</f>
        <v>0</v>
      </c>
    </row>
    <row r="25" spans="1:10" ht="12.75">
      <c r="A25" s="27" t="s">
        <v>84</v>
      </c>
      <c r="B25" s="28">
        <v>58</v>
      </c>
      <c r="C25" s="28">
        <v>71</v>
      </c>
      <c r="D25" s="28">
        <v>129</v>
      </c>
      <c r="E25" s="29"/>
      <c r="F25" s="29"/>
      <c r="G25" s="30">
        <f>E25+F25</f>
        <v>0</v>
      </c>
      <c r="H25" s="29"/>
      <c r="I25" s="29"/>
      <c r="J25" s="30">
        <f>H25+I25</f>
        <v>0</v>
      </c>
    </row>
    <row r="26" spans="1:10" ht="12.75">
      <c r="A26" s="27" t="s">
        <v>70</v>
      </c>
      <c r="B26" s="30">
        <f>SUM(B12:B25)</f>
        <v>5077</v>
      </c>
      <c r="C26" s="30">
        <f>SUM(C12:C25)</f>
        <v>4880</v>
      </c>
      <c r="D26" s="28">
        <v>10065</v>
      </c>
      <c r="E26" s="30">
        <f>SUM(E12:E25)</f>
        <v>0</v>
      </c>
      <c r="F26" s="30">
        <f>SUM(F12:F25)</f>
        <v>0</v>
      </c>
      <c r="G26" s="30">
        <f>E26+F26</f>
        <v>0</v>
      </c>
      <c r="H26" s="30">
        <f>SUM(H12:H25)</f>
        <v>0</v>
      </c>
      <c r="I26" s="30">
        <f>SUM(I12:I25)</f>
        <v>0</v>
      </c>
      <c r="J26" s="30">
        <f>H26+I26</f>
        <v>0</v>
      </c>
    </row>
    <row r="27" spans="1:10" ht="12.75">
      <c r="A27" s="31" t="s">
        <v>85</v>
      </c>
      <c r="B27" s="32"/>
      <c r="C27" s="33">
        <f>SUM(C15:C20)</f>
        <v>2411</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24.75">
      <c r="A40" s="50" t="s">
        <v>101</v>
      </c>
      <c r="B40" s="45" t="s">
        <v>102</v>
      </c>
      <c r="C40" s="46" t="s">
        <v>103</v>
      </c>
      <c r="D40" s="47"/>
      <c r="E40" s="48"/>
      <c r="F40" s="47"/>
      <c r="G40" s="48"/>
    </row>
    <row r="41" spans="1:7" s="49" customFormat="1" ht="12.75">
      <c r="A41" s="44" t="s">
        <v>104</v>
      </c>
      <c r="B41" s="45" t="s">
        <v>105</v>
      </c>
      <c r="C41" s="46" t="s">
        <v>100</v>
      </c>
      <c r="D41" s="47"/>
      <c r="E41" s="48"/>
      <c r="F41" s="47"/>
      <c r="G41" s="48"/>
    </row>
    <row r="42" spans="1:7" s="49" customFormat="1" ht="12.75">
      <c r="A42" s="27" t="s">
        <v>106</v>
      </c>
      <c r="B42" s="45">
        <v>22.1</v>
      </c>
      <c r="C42" s="46" t="s">
        <v>100</v>
      </c>
      <c r="D42" s="47"/>
      <c r="E42" s="48"/>
      <c r="F42" s="47"/>
      <c r="G42" s="48"/>
    </row>
    <row r="43" spans="1:7" s="49" customFormat="1" ht="12.75">
      <c r="A43" s="44" t="s">
        <v>107</v>
      </c>
      <c r="B43" s="45">
        <v>26.2</v>
      </c>
      <c r="C43" s="46" t="s">
        <v>100</v>
      </c>
      <c r="D43" s="47"/>
      <c r="E43" s="48"/>
      <c r="F43" s="47"/>
      <c r="G43" s="48"/>
    </row>
    <row r="44" spans="1:7" s="49" customFormat="1" ht="12.75">
      <c r="A44" s="44" t="s">
        <v>108</v>
      </c>
      <c r="B44" s="45"/>
      <c r="C44" s="46"/>
      <c r="D44" s="48"/>
      <c r="E44" s="48"/>
      <c r="F44" s="48"/>
      <c r="G44" s="48"/>
    </row>
    <row r="45" spans="1:7" s="49" customFormat="1" ht="12.75">
      <c r="A45" s="44" t="s">
        <v>109</v>
      </c>
      <c r="B45" s="45" t="s">
        <v>99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24.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99</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24.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24.75">
      <c r="A61" s="26" t="s">
        <v>130</v>
      </c>
      <c r="B61" s="62" t="s">
        <v>95</v>
      </c>
      <c r="C61" s="62" t="s">
        <v>88</v>
      </c>
      <c r="D61" s="43" t="s">
        <v>96</v>
      </c>
      <c r="E61" s="43" t="s">
        <v>88</v>
      </c>
      <c r="F61" s="43" t="s">
        <v>97</v>
      </c>
      <c r="G61" s="43" t="s">
        <v>88</v>
      </c>
    </row>
    <row r="62" spans="1:256" s="13" customFormat="1" ht="12.75">
      <c r="A62" s="63" t="s">
        <v>131</v>
      </c>
      <c r="B62" s="45" t="s">
        <v>105</v>
      </c>
      <c r="C62" s="46" t="s">
        <v>100</v>
      </c>
      <c r="D62" s="47"/>
      <c r="E62" s="48"/>
      <c r="F62" s="47"/>
      <c r="G62" s="48"/>
      <c r="H62" s="64"/>
      <c r="I62" s="64"/>
      <c r="J62" s="64"/>
      <c r="K62" s="64"/>
      <c r="L62" s="64"/>
      <c r="M62" s="64"/>
      <c r="N62" s="64"/>
      <c r="O62" s="64"/>
      <c r="P62" s="64"/>
      <c r="IV62" s="64"/>
    </row>
    <row r="63" spans="1:7" s="13" customFormat="1" ht="12.75">
      <c r="A63" s="54" t="s">
        <v>132</v>
      </c>
      <c r="B63" s="45" t="s">
        <v>133</v>
      </c>
      <c r="C63" s="46" t="s">
        <v>100</v>
      </c>
      <c r="D63" s="47"/>
      <c r="E63" s="48"/>
      <c r="F63" s="47"/>
      <c r="G63" s="48"/>
    </row>
    <row r="64" spans="1:7" s="13" customFormat="1" ht="12.75">
      <c r="A64" s="44" t="s">
        <v>134</v>
      </c>
      <c r="B64" s="45" t="s">
        <v>135</v>
      </c>
      <c r="C64" s="46" t="s">
        <v>136</v>
      </c>
      <c r="D64" s="47"/>
      <c r="E64" s="48"/>
      <c r="F64" s="47"/>
      <c r="G64" s="48"/>
    </row>
    <row r="65" spans="1:256" s="64" customFormat="1" ht="12.75">
      <c r="A65" s="44" t="s">
        <v>137</v>
      </c>
      <c r="B65" s="45" t="s">
        <v>133</v>
      </c>
      <c r="C65" s="46" t="s">
        <v>138</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139</v>
      </c>
      <c r="F67" s="52"/>
      <c r="G67" s="52"/>
    </row>
    <row r="68" spans="1:7" ht="12.75">
      <c r="A68" s="13" t="s">
        <v>140</v>
      </c>
      <c r="F68" s="66"/>
      <c r="G68" s="66"/>
    </row>
    <row r="69" spans="1:7" ht="12.75">
      <c r="A69" s="13" t="s">
        <v>141</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3.5">
      <c r="A1" s="81" t="s">
        <v>1</v>
      </c>
    </row>
    <row r="2" s="82" customFormat="1" ht="13.5">
      <c r="A2" s="81" t="s">
        <v>2</v>
      </c>
    </row>
    <row r="3" s="82" customFormat="1" ht="13.5">
      <c r="A3" s="81" t="s">
        <v>42</v>
      </c>
    </row>
    <row r="5" ht="13.5">
      <c r="A5" s="239" t="s">
        <v>425</v>
      </c>
    </row>
    <row r="6" ht="13.5">
      <c r="A6" s="80" t="s">
        <v>426</v>
      </c>
    </row>
    <row r="7" spans="1:3" ht="13.5">
      <c r="A7" s="239" t="s">
        <v>427</v>
      </c>
      <c r="B7" s="101"/>
      <c r="C7" s="101"/>
    </row>
    <row r="9" spans="1:3" ht="13.5">
      <c r="A9" s="240" t="s">
        <v>428</v>
      </c>
      <c r="B9" s="241"/>
      <c r="C9" s="242" t="s">
        <v>295</v>
      </c>
    </row>
    <row r="10" spans="1:3" ht="13.5">
      <c r="A10" s="243" t="s">
        <v>429</v>
      </c>
      <c r="B10" s="243"/>
      <c r="C10" s="244"/>
    </row>
    <row r="11" spans="1:3" ht="13.5">
      <c r="A11" s="243" t="s">
        <v>430</v>
      </c>
      <c r="B11" s="243"/>
      <c r="C11" s="245" t="s">
        <v>431</v>
      </c>
    </row>
    <row r="12" spans="1:3" ht="13.5">
      <c r="A12" s="243" t="s">
        <v>432</v>
      </c>
      <c r="B12" s="243"/>
      <c r="C12" s="246" t="s">
        <v>310</v>
      </c>
    </row>
    <row r="13" spans="1:3" ht="13.5">
      <c r="A13" s="247" t="s">
        <v>433</v>
      </c>
      <c r="B13" s="248">
        <f>IF(B10="","",IF(((B10-(1.07*B12)+(0.15*B11*B12))/(1-0.88*B12))&lt;B15,B15,((B10-(1.07*B12)+(0.15*B11*B12))/(1-0.88*B12))))</f>
        <v>0</v>
      </c>
      <c r="C13" s="244"/>
    </row>
    <row r="14" spans="1:2" ht="13.5">
      <c r="A14" s="116"/>
      <c r="B14" s="116"/>
    </row>
    <row r="15" spans="1:3" ht="13.5">
      <c r="A15" s="249" t="s">
        <v>434</v>
      </c>
      <c r="B15" s="250">
        <v>0.9</v>
      </c>
      <c r="C15" s="242" t="s">
        <v>435</v>
      </c>
    </row>
    <row r="17" spans="1:3" ht="13.5">
      <c r="A17" s="251" t="s">
        <v>436</v>
      </c>
      <c r="B17" s="252"/>
      <c r="C17" s="244"/>
    </row>
    <row r="18" spans="1:3" ht="13.5">
      <c r="A18" s="253" t="s">
        <v>437</v>
      </c>
      <c r="B18" s="253"/>
      <c r="C18" s="245" t="s">
        <v>431</v>
      </c>
    </row>
    <row r="19" spans="1:3" ht="13.5">
      <c r="A19" s="253" t="s">
        <v>438</v>
      </c>
      <c r="B19" s="253"/>
      <c r="C19" s="246" t="s">
        <v>310</v>
      </c>
    </row>
    <row r="20" spans="1:3" ht="13.5">
      <c r="A20" s="254" t="s">
        <v>439</v>
      </c>
      <c r="B20" s="255">
        <f>IF(B13="","",IF(B13=0.9,0.9,IF((1.07*B19+0.12*B13*B19-0.15*(IF(B18="",B11,B18))*B19+B13-B13*B19)&lt;B15,B15,(1.07*B19+0.12*B13*B19-0.15*(IF(B18="",B11,B18))*B19+B13-B13*B19))))</f>
        <v>0</v>
      </c>
      <c r="C20" s="253" t="s">
        <v>440</v>
      </c>
    </row>
    <row r="21" spans="1:3" ht="13.5">
      <c r="A21" s="254" t="s">
        <v>441</v>
      </c>
      <c r="B21" s="255">
        <f>IF(B20="","",B13-B20)</f>
        <v>0</v>
      </c>
      <c r="C21" s="253" t="s">
        <v>440</v>
      </c>
    </row>
    <row r="23" ht="13.5">
      <c r="A23" s="80" t="s">
        <v>442</v>
      </c>
    </row>
    <row r="24" ht="13.5">
      <c r="A24" s="80" t="s">
        <v>443</v>
      </c>
    </row>
    <row r="25" ht="13.5">
      <c r="A25" s="80" t="s">
        <v>444</v>
      </c>
    </row>
    <row r="27" spans="1:3" ht="24.75" customHeight="1">
      <c r="A27" s="256" t="s">
        <v>445</v>
      </c>
      <c r="B27" s="256"/>
      <c r="C27" s="256"/>
    </row>
    <row r="28" spans="1:3" ht="24.75" customHeight="1">
      <c r="A28" s="256" t="s">
        <v>446</v>
      </c>
      <c r="B28" s="256"/>
      <c r="C28" s="256"/>
    </row>
    <row r="29" spans="1:3" ht="13.5">
      <c r="A29" s="257" t="s">
        <v>447</v>
      </c>
      <c r="B29" s="244"/>
      <c r="C29" s="244"/>
    </row>
    <row r="30" ht="13.5">
      <c r="A30" s="80" t="s">
        <v>448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39" t="s">
        <v>449</v>
      </c>
    </row>
    <row r="5" ht="12.75" customHeight="1">
      <c r="A5" s="239" t="s">
        <v>450</v>
      </c>
    </row>
    <row r="6" spans="1:3" ht="9.75" customHeight="1">
      <c r="A6" s="101"/>
      <c r="B6" s="101"/>
      <c r="C6" s="101"/>
    </row>
    <row r="7" spans="1:4" ht="12.75" customHeight="1">
      <c r="A7" s="258" t="s">
        <v>451</v>
      </c>
      <c r="B7" s="258"/>
      <c r="C7" s="259" t="s">
        <v>295</v>
      </c>
      <c r="D7" s="101"/>
    </row>
    <row r="8" spans="1:4" ht="24.75">
      <c r="A8" s="260" t="s">
        <v>452</v>
      </c>
      <c r="B8" s="261"/>
      <c r="C8" s="262" t="s">
        <v>453</v>
      </c>
      <c r="D8" s="101"/>
    </row>
    <row r="9" spans="1:4" ht="24.75">
      <c r="A9" s="260" t="s">
        <v>454</v>
      </c>
      <c r="B9" s="250">
        <v>0.72</v>
      </c>
      <c r="C9" s="263" t="s">
        <v>455</v>
      </c>
      <c r="D9" s="101"/>
    </row>
    <row r="10" spans="1:4" ht="12.75" customHeight="1">
      <c r="A10" s="261" t="s">
        <v>456</v>
      </c>
      <c r="B10" s="261"/>
      <c r="C10" s="263" t="s">
        <v>310</v>
      </c>
      <c r="D10" s="101"/>
    </row>
    <row r="11" spans="1:4" ht="12.75" customHeight="1">
      <c r="A11" s="261" t="s">
        <v>457</v>
      </c>
      <c r="B11" s="250">
        <f>B10*B9</f>
        <v>0</v>
      </c>
      <c r="C11" s="263" t="s">
        <v>458</v>
      </c>
      <c r="D11" s="101"/>
    </row>
    <row r="12" spans="1:4" ht="12.75" customHeight="1">
      <c r="A12" s="261" t="s">
        <v>459</v>
      </c>
      <c r="B12" s="264">
        <f>B11*B8</f>
        <v>0</v>
      </c>
      <c r="C12" s="263" t="s">
        <v>460</v>
      </c>
      <c r="D12" s="101"/>
    </row>
    <row r="13" spans="1:4" ht="12.75" customHeight="1">
      <c r="A13" s="261" t="s">
        <v>461</v>
      </c>
      <c r="B13" s="250">
        <v>0.9</v>
      </c>
      <c r="C13" s="265" t="s">
        <v>435</v>
      </c>
      <c r="D13" s="101"/>
    </row>
    <row r="14" spans="1:3" ht="9.75" customHeight="1">
      <c r="A14" s="266"/>
      <c r="B14" s="266"/>
      <c r="C14" s="101"/>
    </row>
    <row r="15" spans="1:3" ht="28.5" customHeight="1">
      <c r="A15" s="261" t="s">
        <v>462</v>
      </c>
      <c r="B15" s="264">
        <f>B8-((B9*B10)*B8)</f>
        <v>0</v>
      </c>
      <c r="C15" s="267" t="s">
        <v>463</v>
      </c>
    </row>
    <row r="16" spans="1:3" ht="18" customHeight="1">
      <c r="A16" s="261" t="s">
        <v>464</v>
      </c>
      <c r="B16" s="268" t="e">
        <f>1-(B15/B8)</f>
        <v>#DIV/0!</v>
      </c>
      <c r="C16" s="260" t="s">
        <v>465</v>
      </c>
    </row>
    <row r="17" spans="1:3" ht="12.75" customHeight="1">
      <c r="A17" s="261" t="s">
        <v>466</v>
      </c>
      <c r="B17" s="264">
        <f>B8-B15</f>
        <v>0</v>
      </c>
      <c r="C17" s="101" t="s">
        <v>467</v>
      </c>
    </row>
    <row r="18" spans="1:4" ht="12.75" customHeight="1">
      <c r="A18" s="269" t="s">
        <v>468</v>
      </c>
      <c r="B18" s="270">
        <f>IF((B15&gt;B13),B15,B13)</f>
        <v>0.9</v>
      </c>
      <c r="C18" s="261" t="s">
        <v>469</v>
      </c>
      <c r="D18" s="101"/>
    </row>
    <row r="19" spans="1:3" ht="12.75" customHeight="1">
      <c r="A19" s="101"/>
      <c r="B19" s="101"/>
      <c r="C19" s="101"/>
    </row>
    <row r="20" ht="12.75" customHeight="1">
      <c r="A20" s="271" t="s">
        <v>470</v>
      </c>
    </row>
    <row r="21" spans="1:3" ht="9.75" customHeight="1">
      <c r="A21" s="101"/>
      <c r="B21" s="101"/>
      <c r="C21" s="101"/>
    </row>
    <row r="22" spans="1:4" ht="24.75">
      <c r="A22" s="87" t="s">
        <v>471</v>
      </c>
      <c r="B22" s="272"/>
      <c r="C22" s="273" t="s">
        <v>472</v>
      </c>
      <c r="D22" s="101"/>
    </row>
    <row r="23" spans="1:3" ht="12.75" customHeight="1">
      <c r="A23" s="266"/>
      <c r="B23" s="266"/>
      <c r="C23" s="101"/>
    </row>
    <row r="24" spans="1:4" ht="12.75" customHeight="1">
      <c r="A24" s="266"/>
      <c r="B24" s="274" t="s">
        <v>462</v>
      </c>
      <c r="C24" s="275"/>
      <c r="D24" s="101"/>
    </row>
    <row r="25" spans="1:4" ht="12.75" customHeight="1">
      <c r="A25" s="276" t="s">
        <v>473</v>
      </c>
      <c r="B25" s="277"/>
      <c r="C25" s="273" t="s">
        <v>474</v>
      </c>
      <c r="D25" s="101"/>
    </row>
    <row r="26" spans="1:4" ht="12.75" customHeight="1">
      <c r="A26" s="276" t="s">
        <v>475</v>
      </c>
      <c r="B26" s="277">
        <f>IF(B8="","",B18)</f>
        <v>0</v>
      </c>
      <c r="C26" s="278"/>
      <c r="D26" s="101"/>
    </row>
    <row r="27" spans="1:4" ht="12.75" customHeight="1">
      <c r="A27" s="276" t="s">
        <v>476</v>
      </c>
      <c r="B27" s="279">
        <f>B25-(B22*B18)</f>
        <v>0</v>
      </c>
      <c r="C27" s="261" t="s">
        <v>477</v>
      </c>
      <c r="D27" s="101"/>
    </row>
    <row r="28" spans="1:4" ht="12.75" customHeight="1">
      <c r="A28" s="280" t="s">
        <v>478</v>
      </c>
      <c r="B28" s="281" t="e">
        <f>IF(B27&lt;B13,(B8-B13)/B8,(B8-B27)/B8)</f>
        <v>#DIV/0!</v>
      </c>
      <c r="C28" s="261" t="s">
        <v>479</v>
      </c>
      <c r="D28" s="101"/>
    </row>
    <row r="29" spans="1:4" ht="24.75">
      <c r="A29" s="280" t="s">
        <v>480</v>
      </c>
      <c r="B29" s="282">
        <f>IF(B10="","",IF(B27&gt;B18,B27,B18))</f>
        <v>0</v>
      </c>
      <c r="D29" s="101"/>
    </row>
    <row r="30" ht="12.75" customHeight="1">
      <c r="A30" s="283" t="s">
        <v>443</v>
      </c>
    </row>
    <row r="31" ht="12.75" customHeight="1">
      <c r="A31" s="284" t="s">
        <v>481</v>
      </c>
    </row>
    <row r="32" ht="12.75" customHeight="1">
      <c r="A32" s="283" t="s">
        <v>482</v>
      </c>
    </row>
    <row r="33" ht="12.75" customHeight="1">
      <c r="A33" s="283" t="s">
        <v>483</v>
      </c>
    </row>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484</v>
      </c>
    </row>
    <row r="5" ht="12.75" customHeight="1">
      <c r="A5" s="271" t="s">
        <v>485</v>
      </c>
    </row>
    <row r="6" ht="12.75" customHeight="1">
      <c r="A6" s="285" t="s">
        <v>486</v>
      </c>
    </row>
    <row r="7" ht="12.75" customHeight="1">
      <c r="A7" s="271" t="s">
        <v>487</v>
      </c>
    </row>
    <row r="8" ht="12.75" customHeight="1">
      <c r="A8" s="271" t="s">
        <v>488</v>
      </c>
    </row>
    <row r="9" spans="1:3" ht="12.75" customHeight="1">
      <c r="A9" s="101"/>
      <c r="B9" s="101"/>
      <c r="C9" s="101"/>
    </row>
    <row r="10" spans="1:4" ht="24.75">
      <c r="A10" s="260" t="s">
        <v>489</v>
      </c>
      <c r="B10" s="286"/>
      <c r="C10" s="260" t="s">
        <v>490</v>
      </c>
      <c r="D10" s="101"/>
    </row>
    <row r="11" spans="1:3" ht="12.75" customHeight="1">
      <c r="A11" s="287" t="s">
        <v>491</v>
      </c>
      <c r="B11" s="287"/>
      <c r="C11" s="101"/>
    </row>
    <row r="12" spans="1:3" ht="12.75" customHeight="1">
      <c r="A12" s="261" t="s">
        <v>492</v>
      </c>
      <c r="B12" s="288"/>
      <c r="C12" s="289" t="s">
        <v>310</v>
      </c>
    </row>
    <row r="13" spans="1:4" ht="12.75" customHeight="1">
      <c r="A13" s="261" t="s">
        <v>493</v>
      </c>
      <c r="B13" s="261"/>
      <c r="C13" s="289" t="s">
        <v>310</v>
      </c>
      <c r="D13" s="101"/>
    </row>
    <row r="14" spans="1:4" ht="12.75" customHeight="1">
      <c r="A14" s="261" t="s">
        <v>494</v>
      </c>
      <c r="B14" s="261"/>
      <c r="C14" s="290" t="s">
        <v>310</v>
      </c>
      <c r="D14" s="101"/>
    </row>
    <row r="15" spans="1:3" ht="12.75" customHeight="1">
      <c r="A15" s="287" t="s">
        <v>495</v>
      </c>
      <c r="B15" s="287"/>
      <c r="C15" s="101"/>
    </row>
    <row r="16" spans="1:3" ht="12.75" customHeight="1">
      <c r="A16" s="291" t="s">
        <v>496</v>
      </c>
      <c r="B16" s="292">
        <f>B13*B14</f>
        <v>0</v>
      </c>
      <c r="C16" s="101"/>
    </row>
    <row r="17" spans="1:3" ht="12.75" customHeight="1">
      <c r="A17" s="293" t="s">
        <v>497</v>
      </c>
      <c r="B17" s="294">
        <f>B10*B16</f>
        <v>0</v>
      </c>
      <c r="C17" s="101"/>
    </row>
    <row r="18" spans="1:3" ht="12.75" customHeight="1">
      <c r="A18" s="261" t="s">
        <v>498</v>
      </c>
      <c r="B18" s="264">
        <f>B10-B17</f>
        <v>0</v>
      </c>
      <c r="C18" s="101"/>
    </row>
    <row r="19" spans="1:2" ht="12.75" customHeight="1">
      <c r="A19" s="101"/>
      <c r="B19" s="101"/>
    </row>
    <row r="20" ht="12.75" customHeight="1">
      <c r="A20" s="239" t="s">
        <v>499</v>
      </c>
    </row>
    <row r="21" ht="12.75" customHeight="1">
      <c r="A21" s="239" t="s">
        <v>500</v>
      </c>
    </row>
    <row r="22" ht="12.75" customHeight="1">
      <c r="A22" s="295" t="s">
        <v>501</v>
      </c>
    </row>
    <row r="24" spans="1:3" ht="12.75" customHeight="1">
      <c r="A24" s="296" t="s">
        <v>502</v>
      </c>
      <c r="B24" s="296"/>
      <c r="C24" s="296"/>
    </row>
    <row r="25" ht="12.75" customHeight="1">
      <c r="A25" s="296" t="s">
        <v>503</v>
      </c>
    </row>
    <row r="26" ht="12.75" customHeight="1">
      <c r="A26" s="296" t="s">
        <v>504</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1" t="s">
        <v>505</v>
      </c>
    </row>
    <row r="6" spans="1:3" ht="12.75" customHeight="1">
      <c r="A6" s="101"/>
      <c r="B6" s="101"/>
      <c r="C6" s="101"/>
    </row>
    <row r="7" spans="1:4" ht="12.75" customHeight="1">
      <c r="A7" s="297" t="s">
        <v>491</v>
      </c>
      <c r="B7" s="297"/>
      <c r="C7" s="259" t="s">
        <v>295</v>
      </c>
      <c r="D7" s="101"/>
    </row>
    <row r="8" spans="1:4" ht="24.75">
      <c r="A8" s="261" t="s">
        <v>506</v>
      </c>
      <c r="B8" s="250">
        <f>'NTD-Interv1'!B13</f>
      </c>
      <c r="C8" s="260" t="s">
        <v>507</v>
      </c>
      <c r="D8" s="101"/>
    </row>
    <row r="9" spans="1:3" ht="12.75" customHeight="1">
      <c r="A9" s="298" t="s">
        <v>508</v>
      </c>
      <c r="B9" s="299">
        <f>'NTD-Interv2'!B8-'NTD-Interv2'!B29</f>
        <v>0</v>
      </c>
      <c r="C9" s="101" t="s">
        <v>509</v>
      </c>
    </row>
    <row r="10" spans="1:3" ht="13.5" customHeight="1">
      <c r="A10" s="265" t="s">
        <v>510</v>
      </c>
      <c r="B10" s="300" t="e">
        <f>B9/B8</f>
        <v>#VALUE!</v>
      </c>
      <c r="C10" s="101"/>
    </row>
    <row r="11" spans="1:4" ht="12.75" customHeight="1">
      <c r="A11" s="298" t="s">
        <v>511</v>
      </c>
      <c r="B11" s="301">
        <f>'NTD-Interv3'!B13</f>
        <v>0</v>
      </c>
      <c r="C11" s="302" t="s">
        <v>512</v>
      </c>
      <c r="D11" s="101"/>
    </row>
    <row r="12" spans="1:4" ht="12.75" customHeight="1">
      <c r="A12" s="263" t="s">
        <v>513</v>
      </c>
      <c r="B12" s="303">
        <f>'NTD-Interv3'!B14</f>
        <v>0</v>
      </c>
      <c r="C12" s="304" t="s">
        <v>512</v>
      </c>
      <c r="D12" s="101"/>
    </row>
    <row r="13" spans="1:3" ht="12.75" customHeight="1">
      <c r="A13" s="263" t="s">
        <v>514</v>
      </c>
      <c r="B13" s="305">
        <f>'NTD-Interv3'!B17</f>
        <v>0</v>
      </c>
      <c r="C13" s="101" t="s">
        <v>512</v>
      </c>
    </row>
    <row r="14" spans="1:3" ht="13.5" customHeight="1">
      <c r="A14" s="265" t="s">
        <v>515</v>
      </c>
      <c r="B14" s="300">
        <f>B11*B12</f>
        <v>0</v>
      </c>
      <c r="C14" s="101"/>
    </row>
    <row r="15" spans="1:3" ht="25.5" customHeight="1">
      <c r="A15" s="269" t="s">
        <v>516</v>
      </c>
      <c r="B15" s="270">
        <f>B8-B9-B13</f>
        <v>0</v>
      </c>
      <c r="C15" s="101"/>
    </row>
    <row r="16" spans="1:3" ht="12.75" customHeight="1">
      <c r="A16" s="298" t="s">
        <v>517</v>
      </c>
      <c r="B16" s="299">
        <f>B8-B15</f>
        <v>0</v>
      </c>
      <c r="C16" s="101"/>
    </row>
    <row r="17" spans="1:3" ht="12.75" customHeight="1">
      <c r="A17" s="265" t="s">
        <v>518</v>
      </c>
      <c r="B17" s="300" t="e">
        <f>1-(B15/B8)</f>
        <v>#VALUE!</v>
      </c>
      <c r="C17" s="101"/>
    </row>
    <row r="18" spans="1:2" ht="12.75" customHeight="1">
      <c r="A18" s="101"/>
      <c r="B18" s="101"/>
    </row>
    <row r="19" ht="12.75" customHeight="1">
      <c r="A19" s="271" t="s">
        <v>499</v>
      </c>
    </row>
    <row r="20" ht="12.75" customHeight="1">
      <c r="A20" s="80" t="s">
        <v>443</v>
      </c>
    </row>
    <row r="21" ht="12.75" customHeight="1">
      <c r="A21" s="80" t="s">
        <v>519</v>
      </c>
    </row>
    <row r="23" ht="12.75" customHeight="1">
      <c r="A23" s="306" t="s">
        <v>520</v>
      </c>
    </row>
    <row r="24" ht="12.75" customHeight="1">
      <c r="A24" s="307" t="s">
        <v>521</v>
      </c>
    </row>
    <row r="25" ht="12.75" customHeight="1">
      <c r="A25" s="307" t="s">
        <v>522</v>
      </c>
    </row>
    <row r="26" ht="12.75" customHeight="1">
      <c r="A26" s="306" t="s">
        <v>523</v>
      </c>
    </row>
    <row r="27" ht="12.75" customHeight="1">
      <c r="A27" s="307" t="s">
        <v>524</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3.5">
      <c r="A5" s="308" t="s">
        <v>525</v>
      </c>
      <c r="B5" s="309"/>
      <c r="C5" s="309"/>
      <c r="D5" s="309"/>
      <c r="E5" s="309"/>
    </row>
    <row r="6" spans="1:5" ht="13.5" customHeight="1">
      <c r="A6" s="309"/>
      <c r="B6" s="310" t="s">
        <v>66</v>
      </c>
      <c r="C6" s="310"/>
      <c r="D6" s="310"/>
      <c r="E6" s="311" t="s">
        <v>295</v>
      </c>
    </row>
    <row r="7" spans="1:5" ht="24.75">
      <c r="A7" s="312" t="s">
        <v>334</v>
      </c>
      <c r="B7" s="313" t="s">
        <v>526</v>
      </c>
      <c r="C7" s="313" t="s">
        <v>527</v>
      </c>
      <c r="D7" s="314" t="s">
        <v>528</v>
      </c>
      <c r="E7" s="309"/>
    </row>
    <row r="8" spans="1:5" ht="13.5">
      <c r="A8" s="313" t="s">
        <v>529</v>
      </c>
      <c r="B8" s="315">
        <f>'NTD-E2.4'!E6</f>
        <v>0</v>
      </c>
      <c r="C8" s="316">
        <f>'NTD-E2.4'!E7</f>
        <v>0</v>
      </c>
      <c r="D8" s="316">
        <f>'NTD-E2.4'!F7</f>
      </c>
      <c r="E8" s="317" t="s">
        <v>530</v>
      </c>
    </row>
    <row r="9" spans="1:5" ht="13.5">
      <c r="A9" s="313" t="s">
        <v>531</v>
      </c>
      <c r="B9" s="316">
        <f>'NTD-E2.4'!E8</f>
        <v>0</v>
      </c>
      <c r="C9" s="316">
        <f>'NTD-E2.4'!E9</f>
        <v>0</v>
      </c>
      <c r="D9" s="316">
        <f>'NTD-E2.4'!F9</f>
      </c>
      <c r="E9" s="318" t="s">
        <v>530</v>
      </c>
    </row>
    <row r="10" spans="1:5" ht="13.5">
      <c r="A10" s="313" t="s">
        <v>532</v>
      </c>
      <c r="B10" s="315">
        <f>'NTD-E2.4'!E6+'NTD-E2.4'!E8</f>
        <v>0</v>
      </c>
      <c r="C10" s="316">
        <f>('NTD-E2.4'!E7+'NTD-E2.4'!E9)</f>
        <v>0</v>
      </c>
      <c r="D10" s="319"/>
      <c r="E10" s="318" t="s">
        <v>530</v>
      </c>
    </row>
    <row r="11" spans="1:5" ht="13.5">
      <c r="A11" s="313" t="s">
        <v>533</v>
      </c>
      <c r="B11" s="316">
        <f>'NTD-E1.1'!E19</f>
        <v>0</v>
      </c>
      <c r="C11" s="316">
        <f>'NTD-E1.1'!E11</f>
        <v>0</v>
      </c>
      <c r="D11" s="316">
        <f>'NTD-E1.1'!F11</f>
      </c>
      <c r="E11" s="320" t="s">
        <v>534</v>
      </c>
    </row>
    <row r="12" spans="1:5" ht="13.5">
      <c r="A12" s="309"/>
      <c r="B12" s="309"/>
      <c r="C12" s="309"/>
      <c r="D12" s="309"/>
      <c r="E12" s="309"/>
    </row>
    <row r="13" spans="1:5" ht="13.5">
      <c r="A13" s="308" t="s">
        <v>535</v>
      </c>
      <c r="B13" s="309"/>
      <c r="C13" s="309"/>
      <c r="D13" s="309"/>
      <c r="E13" s="309"/>
    </row>
    <row r="14" spans="1:5" ht="13.5" customHeight="1">
      <c r="A14" s="309"/>
      <c r="B14" s="310" t="s">
        <v>66</v>
      </c>
      <c r="C14" s="310"/>
      <c r="D14" s="310"/>
      <c r="E14" s="311" t="s">
        <v>295</v>
      </c>
    </row>
    <row r="15" spans="1:5" ht="24.75">
      <c r="A15" s="312" t="s">
        <v>334</v>
      </c>
      <c r="B15" s="313" t="s">
        <v>526</v>
      </c>
      <c r="C15" s="313" t="s">
        <v>536</v>
      </c>
      <c r="D15" s="314" t="s">
        <v>528</v>
      </c>
      <c r="E15" s="309"/>
    </row>
    <row r="16" spans="1:5" ht="13.5">
      <c r="A16" s="313" t="s">
        <v>537</v>
      </c>
      <c r="B16" s="315">
        <f>'NTD-E3.4'!E7</f>
        <v>0</v>
      </c>
      <c r="C16" s="312"/>
      <c r="D16" s="312"/>
      <c r="E16" s="317" t="s">
        <v>538</v>
      </c>
    </row>
    <row r="17" spans="1:5" ht="13.5">
      <c r="A17" s="313" t="s">
        <v>539</v>
      </c>
      <c r="B17" s="315">
        <f>'NTD-E3.4'!E9</f>
        <v>0</v>
      </c>
      <c r="C17" s="315">
        <f>'NTD-E3.4'!E10</f>
        <v>0</v>
      </c>
      <c r="D17" s="316">
        <f>'NTD-E3.4'!F10</f>
      </c>
      <c r="E17" s="318" t="s">
        <v>538</v>
      </c>
    </row>
    <row r="18" spans="1:5" ht="13.5">
      <c r="A18" s="313" t="s">
        <v>540</v>
      </c>
      <c r="B18" s="315">
        <f>'NTD-E3.4'!E11</f>
        <v>0</v>
      </c>
      <c r="C18" s="315">
        <f>'NTD-E3.4'!E12</f>
        <v>0</v>
      </c>
      <c r="D18" s="316">
        <f>'NTD-E3.4'!F12</f>
      </c>
      <c r="E18" s="318" t="s">
        <v>538</v>
      </c>
    </row>
    <row r="19" spans="1:5" ht="13.5">
      <c r="A19" s="313" t="s">
        <v>541</v>
      </c>
      <c r="B19" s="315">
        <f>'NTD-E3.4'!E13</f>
        <v>0</v>
      </c>
      <c r="C19" s="315">
        <f>'NTD-E3.4'!E14</f>
        <v>0</v>
      </c>
      <c r="D19" s="316">
        <f>'NTD-E3.4'!F14</f>
      </c>
      <c r="E19" s="318" t="s">
        <v>538</v>
      </c>
    </row>
    <row r="20" spans="1:5" ht="24.75">
      <c r="A20" s="313" t="s">
        <v>542</v>
      </c>
      <c r="B20" s="315">
        <f>'NTD-E3.4'!E15</f>
        <v>0</v>
      </c>
      <c r="C20" s="312"/>
      <c r="D20" s="316">
        <f>'NTD-E3.4'!F15</f>
      </c>
      <c r="E20" s="320" t="s">
        <v>538</v>
      </c>
    </row>
    <row r="22" ht="13.5">
      <c r="A22" s="80" t="s">
        <v>443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24.75" customHeight="1">
      <c r="A5" s="321" t="s">
        <v>543</v>
      </c>
      <c r="B5" s="322" t="s">
        <v>544</v>
      </c>
      <c r="C5" s="322"/>
      <c r="D5" s="74"/>
      <c r="E5" s="309"/>
    </row>
    <row r="6" spans="1:5" ht="13.5">
      <c r="A6" s="323" t="s">
        <v>334</v>
      </c>
      <c r="B6" s="323" t="s">
        <v>526</v>
      </c>
      <c r="C6" s="323" t="s">
        <v>545</v>
      </c>
      <c r="D6" s="74"/>
      <c r="E6" s="309"/>
    </row>
    <row r="7" spans="1:5" ht="13.5">
      <c r="A7" s="323" t="s">
        <v>546</v>
      </c>
      <c r="B7" s="324"/>
      <c r="C7" s="324"/>
      <c r="D7" s="74"/>
      <c r="E7" s="309"/>
    </row>
    <row r="8" spans="1:5" ht="13.5">
      <c r="A8" s="323" t="s">
        <v>547</v>
      </c>
      <c r="B8" s="324"/>
      <c r="C8" s="324"/>
      <c r="D8" s="74"/>
      <c r="E8" s="309"/>
    </row>
    <row r="9" spans="1:5" ht="13.5">
      <c r="A9" s="309"/>
      <c r="B9" s="309"/>
      <c r="C9" s="309"/>
      <c r="D9" s="309"/>
      <c r="E9" s="325"/>
    </row>
    <row r="10" spans="1:5" ht="13.5">
      <c r="A10" s="326" t="s">
        <v>548</v>
      </c>
      <c r="B10" s="326" t="s">
        <v>549</v>
      </c>
      <c r="C10" s="327"/>
      <c r="D10" s="327"/>
      <c r="E10" s="309"/>
    </row>
    <row r="11" spans="1:5" ht="13.5">
      <c r="A11" s="328" t="s">
        <v>550</v>
      </c>
      <c r="B11" s="328" t="s">
        <v>551</v>
      </c>
      <c r="C11" s="328" t="s">
        <v>552</v>
      </c>
      <c r="D11" s="328" t="s">
        <v>553</v>
      </c>
      <c r="E11" s="309"/>
    </row>
    <row r="12" spans="1:5" ht="13.5">
      <c r="A12" s="328" t="s">
        <v>554</v>
      </c>
      <c r="B12" s="328"/>
      <c r="C12" s="328"/>
      <c r="D12" s="328"/>
      <c r="E12" s="309"/>
    </row>
    <row r="13" spans="1:5" ht="13.5">
      <c r="A13" s="328" t="s">
        <v>555</v>
      </c>
      <c r="B13" s="328"/>
      <c r="C13" s="328"/>
      <c r="D13" s="328"/>
      <c r="E13" s="309"/>
    </row>
    <row r="14" spans="1:5" ht="13.5">
      <c r="A14" s="328" t="s">
        <v>556</v>
      </c>
      <c r="B14" s="328"/>
      <c r="C14" s="328"/>
      <c r="D14" s="328"/>
      <c r="E14" s="309"/>
    </row>
    <row r="15" spans="1:5" ht="13.5">
      <c r="A15" s="328" t="s">
        <v>557</v>
      </c>
      <c r="B15" s="328"/>
      <c r="C15" s="328"/>
      <c r="D15" s="328"/>
      <c r="E15" s="309"/>
    </row>
    <row r="16" spans="1:5" ht="13.5">
      <c r="A16" s="328" t="s">
        <v>558</v>
      </c>
      <c r="B16" s="328"/>
      <c r="C16" s="328"/>
      <c r="D16" s="328"/>
      <c r="E16" s="309"/>
    </row>
    <row r="17" spans="1:5" ht="13.5">
      <c r="A17" s="309"/>
      <c r="B17" s="309"/>
      <c r="C17" s="309"/>
      <c r="D17" s="309"/>
      <c r="E17" s="325"/>
    </row>
    <row r="18" spans="1:5" ht="13.5">
      <c r="A18" s="326" t="s">
        <v>559</v>
      </c>
      <c r="B18" s="326" t="s">
        <v>560</v>
      </c>
      <c r="C18" s="327"/>
      <c r="D18" s="327"/>
      <c r="E18" s="309"/>
    </row>
    <row r="19" spans="1:5" ht="13.5">
      <c r="A19" s="328" t="s">
        <v>550</v>
      </c>
      <c r="B19" s="328" t="s">
        <v>551</v>
      </c>
      <c r="C19" s="328" t="s">
        <v>552</v>
      </c>
      <c r="D19" s="328" t="s">
        <v>553</v>
      </c>
      <c r="E19" s="309"/>
    </row>
    <row r="20" spans="1:5" ht="13.5">
      <c r="A20" s="328" t="s">
        <v>554</v>
      </c>
      <c r="B20" s="328"/>
      <c r="C20" s="328"/>
      <c r="D20" s="328"/>
      <c r="E20" s="309"/>
    </row>
    <row r="21" spans="1:5" ht="13.5">
      <c r="A21" s="328" t="s">
        <v>555</v>
      </c>
      <c r="B21" s="328"/>
      <c r="C21" s="328"/>
      <c r="D21" s="328"/>
      <c r="E21" s="309"/>
    </row>
    <row r="22" spans="1:5" ht="13.5">
      <c r="A22" s="328" t="s">
        <v>556</v>
      </c>
      <c r="B22" s="328"/>
      <c r="C22" s="328"/>
      <c r="D22" s="328"/>
      <c r="E22" s="309"/>
    </row>
    <row r="23" spans="1:5" ht="13.5">
      <c r="A23" s="328" t="s">
        <v>557</v>
      </c>
      <c r="B23" s="328"/>
      <c r="C23" s="328"/>
      <c r="D23" s="328"/>
      <c r="E23" s="309"/>
    </row>
    <row r="24" spans="1:5" ht="13.5">
      <c r="A24" s="328" t="s">
        <v>558</v>
      </c>
      <c r="B24" s="328"/>
      <c r="C24" s="328"/>
      <c r="D24" s="328"/>
      <c r="E24" s="309"/>
    </row>
    <row r="25" spans="1:5" ht="13.5">
      <c r="A25" s="309"/>
      <c r="B25" s="309"/>
      <c r="C25" s="309"/>
      <c r="D25" s="309"/>
      <c r="E25" s="325"/>
    </row>
    <row r="26" spans="1:5" ht="13.5">
      <c r="A26" s="326" t="s">
        <v>561</v>
      </c>
      <c r="B26" s="326" t="s">
        <v>562</v>
      </c>
      <c r="C26" s="327"/>
      <c r="D26" s="327"/>
      <c r="E26" s="309"/>
    </row>
    <row r="27" spans="1:5" ht="13.5">
      <c r="A27" s="328" t="s">
        <v>550</v>
      </c>
      <c r="B27" s="328" t="s">
        <v>551</v>
      </c>
      <c r="C27" s="328" t="s">
        <v>563</v>
      </c>
      <c r="D27" s="328" t="s">
        <v>564</v>
      </c>
      <c r="E27" s="309"/>
    </row>
    <row r="28" spans="1:5" ht="13.5">
      <c r="A28" s="328" t="s">
        <v>565</v>
      </c>
      <c r="B28" s="328"/>
      <c r="C28" s="328"/>
      <c r="D28" s="328"/>
      <c r="E28" s="309"/>
    </row>
    <row r="29" spans="1:5" ht="13.5">
      <c r="A29" s="328" t="s">
        <v>566</v>
      </c>
      <c r="B29" s="328"/>
      <c r="C29" s="328"/>
      <c r="D29" s="328"/>
      <c r="E29" s="309"/>
    </row>
    <row r="30" spans="1:5" ht="13.5">
      <c r="A30" s="328" t="s">
        <v>567</v>
      </c>
      <c r="B30" s="328"/>
      <c r="C30" s="328"/>
      <c r="D30" s="328"/>
      <c r="E30" s="309"/>
    </row>
    <row r="31" spans="1:5" ht="13.5">
      <c r="A31" s="328" t="s">
        <v>568</v>
      </c>
      <c r="B31" s="328"/>
      <c r="C31" s="328"/>
      <c r="D31" s="328"/>
      <c r="E31" s="309"/>
    </row>
    <row r="32" spans="1:5" ht="13.5">
      <c r="A32" s="328" t="s">
        <v>558</v>
      </c>
      <c r="B32" s="328"/>
      <c r="C32" s="328"/>
      <c r="D32" s="328"/>
      <c r="E32" s="309"/>
    </row>
    <row r="33" spans="1:5" ht="13.5">
      <c r="A33" s="328"/>
      <c r="B33" s="328"/>
      <c r="C33" s="328"/>
      <c r="D33" s="328"/>
      <c r="E33" s="309"/>
    </row>
    <row r="34" spans="1:5" ht="13.5">
      <c r="A34" s="328"/>
      <c r="B34" s="328"/>
      <c r="C34" s="328"/>
      <c r="D34" s="328"/>
      <c r="E34" s="309"/>
    </row>
    <row r="35" spans="1:5" ht="13.5">
      <c r="A35" s="309"/>
      <c r="B35" s="309"/>
      <c r="C35" s="309"/>
      <c r="D35" s="309"/>
      <c r="E35" s="325"/>
    </row>
    <row r="36" spans="1:5" ht="13.5">
      <c r="A36" s="326" t="s">
        <v>569</v>
      </c>
      <c r="B36" s="326" t="s">
        <v>570</v>
      </c>
      <c r="C36" s="327"/>
      <c r="D36" s="327"/>
      <c r="E36" s="309"/>
    </row>
    <row r="37" spans="1:5" ht="13.5">
      <c r="A37" s="328" t="s">
        <v>550</v>
      </c>
      <c r="B37" s="328" t="s">
        <v>551</v>
      </c>
      <c r="C37" s="328" t="s">
        <v>563</v>
      </c>
      <c r="D37" s="328" t="s">
        <v>564</v>
      </c>
      <c r="E37" s="309"/>
    </row>
    <row r="38" spans="1:5" ht="13.5">
      <c r="A38" s="328" t="s">
        <v>565</v>
      </c>
      <c r="B38" s="328"/>
      <c r="C38" s="328"/>
      <c r="D38" s="328"/>
      <c r="E38" s="309"/>
    </row>
    <row r="39" spans="1:5" ht="13.5">
      <c r="A39" s="328" t="s">
        <v>566</v>
      </c>
      <c r="B39" s="328"/>
      <c r="C39" s="328"/>
      <c r="D39" s="328"/>
      <c r="E39" s="309"/>
    </row>
    <row r="40" spans="1:5" ht="13.5">
      <c r="A40" s="328" t="s">
        <v>567</v>
      </c>
      <c r="B40" s="328"/>
      <c r="C40" s="328"/>
      <c r="D40" s="328"/>
      <c r="E40" s="309"/>
    </row>
    <row r="41" spans="1:5" ht="13.5">
      <c r="A41" s="328" t="s">
        <v>568</v>
      </c>
      <c r="B41" s="328"/>
      <c r="C41" s="328"/>
      <c r="D41" s="328"/>
      <c r="E41" s="309"/>
    </row>
    <row r="42" spans="1:5" ht="13.5">
      <c r="A42" s="328" t="s">
        <v>558</v>
      </c>
      <c r="B42" s="328"/>
      <c r="C42" s="328"/>
      <c r="D42" s="328"/>
      <c r="E42" s="309"/>
    </row>
    <row r="43" spans="1:5" ht="13.5">
      <c r="A43" s="309"/>
      <c r="B43" s="309"/>
      <c r="C43" s="309"/>
      <c r="D43" s="309"/>
      <c r="E43" s="325"/>
    </row>
    <row r="44" spans="1:5" ht="13.5">
      <c r="A44" s="326" t="s">
        <v>571</v>
      </c>
      <c r="B44" s="326" t="s">
        <v>572</v>
      </c>
      <c r="C44" s="327"/>
      <c r="D44" s="327"/>
      <c r="E44" s="327"/>
    </row>
    <row r="45" spans="1:5" ht="13.5">
      <c r="A45" s="329"/>
      <c r="B45" s="329" t="s">
        <v>428</v>
      </c>
      <c r="C45" s="329"/>
      <c r="D45" s="329" t="s">
        <v>573</v>
      </c>
      <c r="E45" s="329"/>
    </row>
    <row r="46" spans="1:5" ht="13.5">
      <c r="A46" s="328" t="s">
        <v>334</v>
      </c>
      <c r="B46" s="328" t="s">
        <v>574</v>
      </c>
      <c r="C46" s="330" t="s">
        <v>545</v>
      </c>
      <c r="D46" s="328" t="s">
        <v>574</v>
      </c>
      <c r="E46" s="330" t="s">
        <v>545</v>
      </c>
    </row>
    <row r="47" spans="1:5" ht="13.5">
      <c r="A47" s="331" t="s">
        <v>575</v>
      </c>
      <c r="B47" s="332"/>
      <c r="C47" s="332"/>
      <c r="D47" s="332"/>
      <c r="E47" s="333"/>
    </row>
    <row r="48" spans="1:5" ht="13.5">
      <c r="A48" s="328" t="s">
        <v>576</v>
      </c>
      <c r="B48" s="334">
        <f>'NTD-NA1'!B8</f>
        <v>0</v>
      </c>
      <c r="C48" s="335">
        <f>'NTD-NA1'!C8</f>
        <v>0</v>
      </c>
      <c r="D48" s="336"/>
      <c r="E48" s="336"/>
    </row>
    <row r="49" spans="1:5" ht="13.5">
      <c r="A49" s="328" t="s">
        <v>577</v>
      </c>
      <c r="B49" s="335">
        <f>'NTD-NA1'!B9</f>
        <v>0</v>
      </c>
      <c r="C49" s="335">
        <f>'NTD-NA1'!C9</f>
        <v>0</v>
      </c>
      <c r="D49" s="336"/>
      <c r="E49" s="336"/>
    </row>
    <row r="50" spans="1:5" ht="13.5">
      <c r="A50" s="328" t="s">
        <v>578</v>
      </c>
      <c r="B50" s="334">
        <f>'NTD-NA1'!B10</f>
        <v>0</v>
      </c>
      <c r="C50" s="335">
        <f>'NTD-NA1'!C10</f>
        <v>0</v>
      </c>
      <c r="D50" s="336"/>
      <c r="E50" s="336"/>
    </row>
    <row r="51" spans="1:5" ht="13.5">
      <c r="A51" s="331" t="s">
        <v>579</v>
      </c>
      <c r="B51" s="332"/>
      <c r="C51" s="332"/>
      <c r="D51" s="332"/>
      <c r="E51" s="333"/>
    </row>
    <row r="52" spans="1:5" ht="13.5">
      <c r="A52" s="328" t="s">
        <v>214</v>
      </c>
      <c r="B52" s="336"/>
      <c r="C52" s="336"/>
      <c r="D52" s="336"/>
      <c r="E52" s="336"/>
    </row>
    <row r="53" spans="1:5" ht="13.5">
      <c r="A53" s="331" t="s">
        <v>580</v>
      </c>
      <c r="B53" s="332"/>
      <c r="C53" s="332"/>
      <c r="D53" s="332"/>
      <c r="E53" s="333"/>
    </row>
    <row r="54" spans="1:5" ht="13.5">
      <c r="A54" s="328" t="s">
        <v>581</v>
      </c>
      <c r="B54" s="337">
        <f>'NTD-NA1'!B17</f>
        <v>0</v>
      </c>
      <c r="C54" s="337">
        <f>'NTD-NA1'!C17</f>
        <v>0</v>
      </c>
      <c r="D54" s="336"/>
      <c r="E54" s="336"/>
    </row>
    <row r="55" spans="1:5" ht="13.5">
      <c r="A55" s="328" t="s">
        <v>582</v>
      </c>
      <c r="B55" s="337">
        <f>'NTD-NA1'!B18</f>
        <v>0</v>
      </c>
      <c r="C55" s="337">
        <f>'NTD-NA1'!C18</f>
        <v>0</v>
      </c>
      <c r="D55" s="336"/>
      <c r="E55" s="336"/>
    </row>
    <row r="56" spans="1:5" ht="13.5">
      <c r="A56" s="328" t="s">
        <v>583</v>
      </c>
      <c r="B56" s="337">
        <f>'NTD-NA1'!B19</f>
        <v>0</v>
      </c>
      <c r="C56" s="337">
        <f>'NTD-NA1'!C19</f>
        <v>0</v>
      </c>
      <c r="D56" s="336"/>
      <c r="E56" s="336"/>
    </row>
    <row r="58" ht="13.5">
      <c r="A58" s="80" t="s">
        <v>443</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584</v>
      </c>
    </row>
    <row r="5" spans="1:12" ht="24.75" customHeight="1">
      <c r="A5" s="338" t="s">
        <v>585</v>
      </c>
      <c r="B5" s="338"/>
      <c r="C5" s="338"/>
      <c r="D5" s="338"/>
      <c r="E5" s="338"/>
      <c r="F5" s="338"/>
      <c r="G5" s="338"/>
      <c r="H5" s="338"/>
      <c r="I5" s="338"/>
      <c r="J5" s="338"/>
      <c r="K5" s="338"/>
      <c r="L5" s="338"/>
    </row>
    <row r="6" spans="1:12" ht="13.5">
      <c r="A6" s="3" t="s">
        <v>586</v>
      </c>
      <c r="B6" s="3"/>
      <c r="C6" s="3"/>
      <c r="D6" s="3"/>
      <c r="E6" s="3"/>
      <c r="F6" s="3"/>
      <c r="G6" s="3"/>
      <c r="H6" s="3"/>
      <c r="I6" s="3"/>
      <c r="J6" s="3"/>
      <c r="K6" s="3"/>
      <c r="L6" s="3"/>
    </row>
    <row r="7" spans="1:12" ht="13.5">
      <c r="A7" s="3"/>
      <c r="B7" s="3"/>
      <c r="C7" s="3"/>
      <c r="D7" s="3"/>
      <c r="E7" s="3"/>
      <c r="F7" s="3"/>
      <c r="G7" s="3"/>
      <c r="H7" s="3"/>
      <c r="I7" s="3"/>
      <c r="J7" s="3"/>
      <c r="K7" s="3"/>
      <c r="L7" s="3"/>
    </row>
    <row r="8" spans="1:7" ht="13.5">
      <c r="A8" s="339" t="s">
        <v>587</v>
      </c>
      <c r="B8" s="339"/>
      <c r="C8" s="339"/>
      <c r="D8" s="339"/>
      <c r="E8" s="339"/>
      <c r="F8" s="339"/>
      <c r="G8" s="339"/>
    </row>
    <row r="9" spans="1:3" ht="13.5">
      <c r="A9" s="340" t="s">
        <v>588</v>
      </c>
      <c r="B9" s="325"/>
      <c r="C9" s="325"/>
    </row>
    <row r="10" spans="1:3" ht="13.5">
      <c r="A10" s="340"/>
      <c r="B10" s="325"/>
      <c r="C10" s="325"/>
    </row>
    <row r="11" spans="1:14" ht="13.5">
      <c r="A11" s="339" t="s">
        <v>589</v>
      </c>
      <c r="B11" s="339"/>
      <c r="C11" s="339"/>
      <c r="D11" s="339"/>
      <c r="E11" s="339"/>
      <c r="F11" s="339"/>
      <c r="G11" s="339"/>
      <c r="N11" s="341"/>
    </row>
    <row r="13" spans="1:7" ht="13.5">
      <c r="A13" s="342" t="s">
        <v>590</v>
      </c>
      <c r="B13" s="343" t="s">
        <v>591</v>
      </c>
      <c r="C13" s="344" t="s">
        <v>592</v>
      </c>
      <c r="D13" s="343" t="s">
        <v>593</v>
      </c>
      <c r="E13" s="345" t="s">
        <v>594</v>
      </c>
      <c r="F13" s="345"/>
      <c r="G13" s="345"/>
    </row>
    <row r="14" spans="1:7" ht="13.5">
      <c r="A14" s="346" t="s">
        <v>595</v>
      </c>
      <c r="B14" s="347">
        <v>0.28150003300000004</v>
      </c>
      <c r="C14" s="348">
        <v>2</v>
      </c>
      <c r="D14" s="347">
        <v>0.140750016</v>
      </c>
      <c r="E14" s="349" t="s">
        <v>596</v>
      </c>
      <c r="F14" s="349"/>
      <c r="G14" s="349"/>
    </row>
    <row r="15" spans="1:7" ht="13.5">
      <c r="A15" s="346" t="s">
        <v>597</v>
      </c>
      <c r="B15" s="347">
        <v>0.18839387200000002</v>
      </c>
      <c r="C15" s="348">
        <v>9</v>
      </c>
      <c r="D15" s="347">
        <v>0.020932652000000003</v>
      </c>
      <c r="E15" s="349" t="s">
        <v>598</v>
      </c>
      <c r="F15" s="349"/>
      <c r="G15" s="349"/>
    </row>
    <row r="16" spans="1:7" ht="13.5">
      <c r="A16" s="346"/>
      <c r="B16" s="347"/>
      <c r="C16" s="348"/>
      <c r="D16" s="347"/>
      <c r="E16" s="349" t="s">
        <v>599</v>
      </c>
      <c r="F16" s="349"/>
      <c r="G16" s="349"/>
    </row>
    <row r="17" spans="1:7" ht="13.5">
      <c r="A17" s="350" t="s">
        <v>70</v>
      </c>
      <c r="B17" s="351">
        <v>0.46989390500000006</v>
      </c>
      <c r="C17" s="352">
        <v>11</v>
      </c>
      <c r="D17" s="351">
        <v>0.042717628</v>
      </c>
      <c r="E17" s="353" t="s">
        <v>600</v>
      </c>
      <c r="F17" s="353"/>
      <c r="G17" s="353"/>
    </row>
    <row r="18" ht="13.5">
      <c r="N18" s="325"/>
    </row>
    <row r="19" spans="1:14" ht="13.5">
      <c r="A19" s="354" t="s">
        <v>601</v>
      </c>
      <c r="B19" s="355" t="s">
        <v>602</v>
      </c>
      <c r="C19" s="355" t="s">
        <v>603</v>
      </c>
      <c r="D19" s="355" t="s">
        <v>604</v>
      </c>
      <c r="E19" s="355" t="s">
        <v>605</v>
      </c>
      <c r="F19" s="356" t="s">
        <v>606</v>
      </c>
      <c r="G19" s="356"/>
      <c r="N19" s="325"/>
    </row>
    <row r="20" spans="1:7" ht="13.5">
      <c r="A20" s="354" t="s">
        <v>607</v>
      </c>
      <c r="B20" s="357">
        <v>0.12106339999999999</v>
      </c>
      <c r="C20" s="358">
        <v>0.0714312</v>
      </c>
      <c r="D20" s="355">
        <v>1.69</v>
      </c>
      <c r="E20" s="355">
        <v>0.124</v>
      </c>
      <c r="F20" s="359">
        <v>-0.0405252</v>
      </c>
      <c r="G20" s="360">
        <v>0.282652</v>
      </c>
    </row>
    <row r="21" spans="1:7" ht="13.5">
      <c r="A21" s="346" t="s">
        <v>608</v>
      </c>
      <c r="B21" s="361">
        <v>-0.1537885</v>
      </c>
      <c r="C21" s="347">
        <v>0.0472905</v>
      </c>
      <c r="D21" s="362">
        <v>3.25</v>
      </c>
      <c r="E21" s="347">
        <v>0.01</v>
      </c>
      <c r="F21" s="363">
        <f>-0.2607671</f>
        <v>-0.2607671</v>
      </c>
      <c r="G21" s="364">
        <v>-0.046809899999999995</v>
      </c>
    </row>
    <row r="22" spans="1:7" ht="13.5">
      <c r="A22" s="350" t="s">
        <v>609</v>
      </c>
      <c r="B22" s="365">
        <v>1.071744</v>
      </c>
      <c r="C22" s="351">
        <v>0.1644642</v>
      </c>
      <c r="D22" s="366">
        <v>6.52</v>
      </c>
      <c r="E22" s="351">
        <v>0</v>
      </c>
      <c r="F22" s="367">
        <v>0.6996998999999999</v>
      </c>
      <c r="G22" s="368">
        <v>1.443788</v>
      </c>
    </row>
    <row r="24" spans="1:5" ht="13.5">
      <c r="A24" s="1" t="s">
        <v>610</v>
      </c>
      <c r="D24" s="325"/>
      <c r="E24" s="325"/>
    </row>
    <row r="26" ht="24.75">
      <c r="A26" s="296" t="s">
        <v>611</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142</v>
      </c>
    </row>
    <row r="5" spans="1:7" s="69" customFormat="1" ht="24.75" customHeight="1">
      <c r="A5" s="68" t="s">
        <v>143</v>
      </c>
      <c r="B5" s="68"/>
      <c r="C5" s="68"/>
      <c r="D5" s="68"/>
      <c r="E5" s="68"/>
      <c r="F5" s="68"/>
      <c r="G5" s="68"/>
    </row>
    <row r="6" spans="1:3" s="69" customFormat="1" ht="13.5">
      <c r="A6" s="70"/>
      <c r="B6" s="70"/>
      <c r="C6" s="70"/>
    </row>
    <row r="7" s="69" customFormat="1" ht="13.5">
      <c r="A7" s="71" t="s">
        <v>144</v>
      </c>
    </row>
    <row r="8" s="69" customFormat="1" ht="13.5">
      <c r="A8" s="72" t="s">
        <v>61</v>
      </c>
    </row>
    <row r="9" s="69" customFormat="1" ht="13.5">
      <c r="A9" s="72" t="s">
        <v>62</v>
      </c>
    </row>
    <row r="10" s="69" customFormat="1" ht="13.5"/>
    <row r="11" spans="1:7" s="69" customFormat="1" ht="24.75">
      <c r="A11" s="73" t="s">
        <v>145</v>
      </c>
      <c r="B11" s="62" t="s">
        <v>95</v>
      </c>
      <c r="C11" s="62" t="s">
        <v>88</v>
      </c>
      <c r="D11" s="62" t="s">
        <v>96</v>
      </c>
      <c r="E11" s="62" t="s">
        <v>88</v>
      </c>
      <c r="F11" s="62" t="s">
        <v>97</v>
      </c>
      <c r="G11" s="62" t="s">
        <v>88</v>
      </c>
    </row>
    <row r="12" spans="1:7" s="69" customFormat="1" ht="12.75" customHeight="1">
      <c r="A12" s="54" t="s">
        <v>146</v>
      </c>
      <c r="B12" s="45" t="s">
        <v>147</v>
      </c>
      <c r="C12" s="46" t="s">
        <v>148</v>
      </c>
      <c r="D12" s="47"/>
      <c r="E12" s="48"/>
      <c r="F12" s="47"/>
      <c r="G12" s="48"/>
    </row>
    <row r="13" spans="1:7" s="69" customFormat="1" ht="12.75" customHeight="1">
      <c r="A13" s="54" t="s">
        <v>149</v>
      </c>
      <c r="B13" s="45" t="s">
        <v>150</v>
      </c>
      <c r="C13" s="46" t="s">
        <v>148</v>
      </c>
      <c r="D13" s="47"/>
      <c r="E13" s="48"/>
      <c r="F13" s="47"/>
      <c r="G13" s="48"/>
    </row>
    <row r="14" spans="1:7" s="69" customFormat="1" ht="12.75" customHeight="1">
      <c r="A14" s="54" t="s">
        <v>151</v>
      </c>
      <c r="B14" s="45" t="s">
        <v>152</v>
      </c>
      <c r="C14" s="46" t="s">
        <v>148</v>
      </c>
      <c r="D14" s="47"/>
      <c r="E14" s="48"/>
      <c r="F14" s="47"/>
      <c r="G14" s="48"/>
    </row>
    <row r="15" spans="1:13" s="69" customFormat="1" ht="12.75" customHeight="1">
      <c r="A15" s="54" t="s">
        <v>153</v>
      </c>
      <c r="B15" s="45" t="s">
        <v>154</v>
      </c>
      <c r="C15" s="46" t="s">
        <v>148</v>
      </c>
      <c r="D15" s="47"/>
      <c r="E15" s="48"/>
      <c r="F15" s="47"/>
      <c r="G15" s="48"/>
      <c r="M15" s="70"/>
    </row>
    <row r="16" spans="1:13" s="69" customFormat="1" ht="12.75" customHeight="1">
      <c r="A16" s="54" t="s">
        <v>155</v>
      </c>
      <c r="B16" s="45" t="s">
        <v>156</v>
      </c>
      <c r="C16" s="46" t="s">
        <v>148</v>
      </c>
      <c r="D16" s="47"/>
      <c r="E16" s="48"/>
      <c r="F16" s="47"/>
      <c r="G16" s="48"/>
      <c r="M16" s="74"/>
    </row>
    <row r="17" spans="1:13" s="69" customFormat="1" ht="12.75" customHeight="1">
      <c r="A17" s="54" t="s">
        <v>157</v>
      </c>
      <c r="B17" s="45" t="s">
        <v>158</v>
      </c>
      <c r="C17" s="46" t="s">
        <v>148</v>
      </c>
      <c r="D17" s="47"/>
      <c r="E17" s="48"/>
      <c r="F17" s="47"/>
      <c r="G17" s="48"/>
      <c r="M17" s="70"/>
    </row>
    <row r="18" spans="1:13" s="69" customFormat="1" ht="12.75" customHeight="1">
      <c r="A18" s="54" t="s">
        <v>159</v>
      </c>
      <c r="B18" s="45" t="s">
        <v>160</v>
      </c>
      <c r="C18" s="46" t="s">
        <v>148</v>
      </c>
      <c r="D18" s="47"/>
      <c r="E18" s="48"/>
      <c r="F18" s="47"/>
      <c r="G18" s="48"/>
      <c r="M18" s="70"/>
    </row>
    <row r="19" spans="1:13" s="69" customFormat="1" ht="12.75" customHeight="1">
      <c r="A19" s="54" t="s">
        <v>161</v>
      </c>
      <c r="B19" s="45" t="s">
        <v>162</v>
      </c>
      <c r="C19" s="46" t="s">
        <v>148</v>
      </c>
      <c r="D19" s="47"/>
      <c r="E19" s="48"/>
      <c r="F19" s="47"/>
      <c r="G19" s="48"/>
      <c r="M19" s="70"/>
    </row>
    <row r="20" spans="1:7" s="69" customFormat="1" ht="13.5">
      <c r="A20" s="75"/>
      <c r="B20" s="75"/>
      <c r="C20" s="75"/>
      <c r="D20" s="75"/>
      <c r="E20" s="75"/>
      <c r="F20" s="75"/>
      <c r="G20" s="75"/>
    </row>
    <row r="21" spans="1:7" s="69" customFormat="1" ht="24.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t="s">
        <v>138</v>
      </c>
      <c r="C26" s="46" t="s">
        <v>138</v>
      </c>
      <c r="D26" s="47"/>
      <c r="E26" s="59"/>
      <c r="F26" s="47"/>
      <c r="G26" s="48"/>
    </row>
    <row r="27" spans="1:7" s="69" customFormat="1" ht="12.75" customHeight="1">
      <c r="A27" s="54" t="s">
        <v>174</v>
      </c>
      <c r="B27" s="45" t="s">
        <v>138</v>
      </c>
      <c r="C27" s="46" t="s">
        <v>138</v>
      </c>
      <c r="D27" s="47"/>
      <c r="E27" s="59"/>
      <c r="F27" s="47"/>
      <c r="G27" s="48"/>
    </row>
    <row r="28" spans="1:7" s="69" customFormat="1" ht="12.75" customHeight="1">
      <c r="A28" s="54" t="s">
        <v>175</v>
      </c>
      <c r="B28" s="45" t="s">
        <v>138</v>
      </c>
      <c r="C28" s="46" t="s">
        <v>138</v>
      </c>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t="s">
        <v>138</v>
      </c>
      <c r="C36" s="46" t="s">
        <v>138</v>
      </c>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3.5">
      <c r="A40" s="75"/>
      <c r="B40" s="75"/>
      <c r="C40" s="75"/>
      <c r="D40" s="75"/>
      <c r="E40" s="75"/>
      <c r="F40" s="75"/>
      <c r="G40" s="75"/>
    </row>
    <row r="41" spans="1:7" s="69" customFormat="1" ht="24.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3.5">
      <c r="B53" s="79"/>
      <c r="C53" s="79"/>
      <c r="D53" s="79"/>
      <c r="E53" s="79"/>
      <c r="F53" s="79"/>
      <c r="G53" s="79"/>
    </row>
    <row r="54" s="3" customFormat="1" ht="12.75">
      <c r="A54" s="3" t="s">
        <v>140</v>
      </c>
    </row>
    <row r="55" s="3" customFormat="1" ht="12.75">
      <c r="A55" s="3" t="s">
        <v>199</v>
      </c>
    </row>
    <row r="56" s="3" customFormat="1" ht="12.75">
      <c r="A56" s="3" t="s">
        <v>141</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222</v>
      </c>
      <c r="E31" s="93"/>
      <c r="F31" s="95"/>
      <c r="G31" s="93"/>
    </row>
    <row r="32" spans="1:7" ht="12.75">
      <c r="A32" s="93" t="s">
        <v>231</v>
      </c>
      <c r="B32" s="93"/>
      <c r="C32" s="95"/>
      <c r="D32" s="96" t="s">
        <v>232</v>
      </c>
      <c r="E32" s="93"/>
      <c r="F32" s="95"/>
      <c r="G32" s="93"/>
    </row>
    <row r="33" spans="1:7" ht="12.75">
      <c r="A33" s="93" t="s">
        <v>233</v>
      </c>
      <c r="B33" s="93"/>
      <c r="C33" s="95"/>
      <c r="D33" s="96" t="s">
        <v>222</v>
      </c>
      <c r="E33" s="93"/>
      <c r="F33" s="95"/>
      <c r="G33" s="93"/>
    </row>
    <row r="34" spans="1:7" ht="12.75">
      <c r="A34" s="93" t="s">
        <v>234</v>
      </c>
      <c r="B34" s="93"/>
      <c r="C34" s="95"/>
      <c r="D34" s="96" t="s">
        <v>235</v>
      </c>
      <c r="E34" s="93"/>
      <c r="F34" s="95"/>
      <c r="G34" s="93"/>
    </row>
    <row r="35" spans="1:7" ht="12.75">
      <c r="A35" s="93" t="s">
        <v>236</v>
      </c>
      <c r="B35" s="93"/>
      <c r="C35" s="95"/>
      <c r="D35" s="96" t="s">
        <v>237</v>
      </c>
      <c r="E35" s="93"/>
      <c r="F35" s="95"/>
      <c r="G35" s="93"/>
    </row>
    <row r="36" spans="1:7" ht="12.75">
      <c r="A36" s="93" t="s">
        <v>238</v>
      </c>
      <c r="B36" s="93"/>
      <c r="C36" s="95"/>
      <c r="D36" s="96"/>
      <c r="E36" s="93"/>
      <c r="F36" s="95"/>
      <c r="G36" s="93"/>
    </row>
    <row r="37" spans="1:7" ht="21.75" customHeight="1">
      <c r="A37" s="98" t="s">
        <v>239</v>
      </c>
      <c r="B37" s="98"/>
      <c r="C37" s="98"/>
      <c r="D37" s="98"/>
      <c r="E37" s="98"/>
      <c r="F37" s="98"/>
      <c r="G37" s="98"/>
    </row>
  </sheetData>
  <sheetProtection selectLockedCells="1" selectUnlockedCells="1"/>
  <mergeCells count="1">
    <mergeCell ref="A37:G37"/>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99" t="s">
        <v>240</v>
      </c>
      <c r="C5" s="99" t="s">
        <v>241</v>
      </c>
      <c r="D5" s="99"/>
      <c r="E5" s="99"/>
    </row>
    <row r="6" spans="1:6" ht="12.75">
      <c r="A6" s="100" t="s">
        <v>202</v>
      </c>
      <c r="B6" s="99"/>
      <c r="C6" s="99" t="s">
        <v>242</v>
      </c>
      <c r="D6" s="99" t="s">
        <v>243</v>
      </c>
      <c r="E6" s="99" t="s">
        <v>244</v>
      </c>
      <c r="F6" s="101"/>
    </row>
    <row r="7" spans="1:6" ht="12.75">
      <c r="A7" s="90" t="s">
        <v>245</v>
      </c>
      <c r="B7" s="91"/>
      <c r="C7" s="91"/>
      <c r="D7" s="91" t="s">
        <v>246</v>
      </c>
      <c r="E7" s="92"/>
      <c r="F7" s="101"/>
    </row>
    <row r="8" spans="1:5" ht="12.75">
      <c r="A8" s="93" t="s">
        <v>208</v>
      </c>
      <c r="B8" s="93"/>
      <c r="C8" s="102" t="s">
        <v>209</v>
      </c>
      <c r="D8" s="102" t="s">
        <v>247</v>
      </c>
      <c r="E8" s="102" t="s">
        <v>248</v>
      </c>
    </row>
    <row r="9" spans="1:5" ht="12.75">
      <c r="A9" s="93" t="s">
        <v>210</v>
      </c>
      <c r="B9" s="93"/>
      <c r="C9" s="102" t="s">
        <v>211</v>
      </c>
      <c r="D9" s="102" t="s">
        <v>249</v>
      </c>
      <c r="E9" s="102" t="s">
        <v>250</v>
      </c>
    </row>
    <row r="10" spans="1:5" ht="12.75">
      <c r="A10" s="93" t="s">
        <v>212</v>
      </c>
      <c r="B10" s="93"/>
      <c r="C10" s="102" t="s">
        <v>213</v>
      </c>
      <c r="D10" s="102" t="s">
        <v>251</v>
      </c>
      <c r="E10" s="102" t="s">
        <v>252</v>
      </c>
    </row>
    <row r="11" spans="1:6" ht="12.75">
      <c r="A11" s="93" t="s">
        <v>214</v>
      </c>
      <c r="B11" s="93"/>
      <c r="C11" s="102"/>
      <c r="D11" s="102"/>
      <c r="E11" s="102"/>
      <c r="F11" s="101"/>
    </row>
    <row r="12" spans="1:6" ht="12.75">
      <c r="A12" s="93" t="s">
        <v>215</v>
      </c>
      <c r="B12" s="93"/>
      <c r="C12" s="102"/>
      <c r="D12" s="102"/>
      <c r="E12" s="102"/>
      <c r="F12" s="101"/>
    </row>
    <row r="13" spans="1:6" ht="12.75">
      <c r="A13" s="93" t="s">
        <v>216</v>
      </c>
      <c r="B13" s="93"/>
      <c r="C13" s="102"/>
      <c r="D13" s="102"/>
      <c r="E13" s="102"/>
      <c r="F13" s="101"/>
    </row>
    <row r="14" spans="1:6" ht="12.75">
      <c r="A14" s="93" t="s">
        <v>217</v>
      </c>
      <c r="B14" s="93"/>
      <c r="C14" s="102"/>
      <c r="D14" s="102"/>
      <c r="E14" s="102"/>
      <c r="F14" s="101"/>
    </row>
    <row r="15" spans="1:6" ht="12.75">
      <c r="A15" s="93" t="s">
        <v>218</v>
      </c>
      <c r="B15" s="93"/>
      <c r="C15" s="102"/>
      <c r="D15" s="102"/>
      <c r="E15" s="102"/>
      <c r="F15" s="101"/>
    </row>
    <row r="16" spans="1:6" ht="12.75">
      <c r="A16" s="93" t="s">
        <v>219</v>
      </c>
      <c r="B16" s="93"/>
      <c r="C16" s="102"/>
      <c r="D16" s="102"/>
      <c r="E16" s="102"/>
      <c r="F16" s="101"/>
    </row>
    <row r="17" spans="1:6" ht="12.75">
      <c r="A17" s="90" t="s">
        <v>253</v>
      </c>
      <c r="B17" s="91"/>
      <c r="C17" s="91"/>
      <c r="D17" s="91"/>
      <c r="E17" s="92"/>
      <c r="F17" s="101"/>
    </row>
    <row r="18" spans="1:6" ht="12.75">
      <c r="A18" s="93" t="s">
        <v>221</v>
      </c>
      <c r="B18" s="93"/>
      <c r="C18" s="102" t="s">
        <v>222</v>
      </c>
      <c r="D18" s="102" t="s">
        <v>254</v>
      </c>
      <c r="E18" s="102" t="s">
        <v>255</v>
      </c>
      <c r="F18" s="101"/>
    </row>
    <row r="19" spans="1:6" ht="12.75">
      <c r="A19" s="93" t="s">
        <v>214</v>
      </c>
      <c r="B19" s="93"/>
      <c r="C19" s="102"/>
      <c r="D19" s="102"/>
      <c r="E19" s="102"/>
      <c r="F19" s="101"/>
    </row>
    <row r="20" spans="1:6" ht="12.75">
      <c r="A20" s="93" t="s">
        <v>215</v>
      </c>
      <c r="B20" s="93"/>
      <c r="C20" s="102"/>
      <c r="D20" s="102"/>
      <c r="E20" s="102"/>
      <c r="F20" s="101"/>
    </row>
    <row r="21" spans="1:6" ht="12.75">
      <c r="A21" s="93" t="s">
        <v>216</v>
      </c>
      <c r="B21" s="93"/>
      <c r="C21" s="102"/>
      <c r="D21" s="102"/>
      <c r="E21" s="102"/>
      <c r="F21" s="101"/>
    </row>
    <row r="22" spans="1:6" ht="12.75">
      <c r="A22" s="93" t="s">
        <v>217</v>
      </c>
      <c r="B22" s="93"/>
      <c r="C22" s="102"/>
      <c r="D22" s="102"/>
      <c r="E22" s="102"/>
      <c r="F22" s="101"/>
    </row>
    <row r="23" spans="1:6" ht="12.75">
      <c r="A23" s="93" t="s">
        <v>218</v>
      </c>
      <c r="B23" s="93"/>
      <c r="C23" s="102"/>
      <c r="D23" s="102"/>
      <c r="E23" s="102"/>
      <c r="F23" s="101"/>
    </row>
    <row r="24" spans="1:6" ht="12.75">
      <c r="A24" s="93" t="s">
        <v>219</v>
      </c>
      <c r="B24" s="93"/>
      <c r="C24" s="102"/>
      <c r="D24" s="102"/>
      <c r="E24" s="102"/>
      <c r="F24" s="101"/>
    </row>
    <row r="25" spans="1:6" ht="12.75">
      <c r="A25" s="90" t="s">
        <v>256</v>
      </c>
      <c r="B25" s="91"/>
      <c r="C25" s="91"/>
      <c r="D25" s="91"/>
      <c r="E25" s="92"/>
      <c r="F25" s="101"/>
    </row>
    <row r="26" spans="1:6" ht="12.75">
      <c r="A26" s="93" t="s">
        <v>224</v>
      </c>
      <c r="B26" s="93"/>
      <c r="C26" s="102"/>
      <c r="D26" s="102"/>
      <c r="E26" s="102"/>
      <c r="F26" s="101"/>
    </row>
    <row r="27" spans="1:6" ht="12.75">
      <c r="A27" s="93" t="s">
        <v>225</v>
      </c>
      <c r="B27" s="93"/>
      <c r="C27" s="102"/>
      <c r="D27" s="102"/>
      <c r="E27" s="102"/>
      <c r="F27" s="101"/>
    </row>
    <row r="28" spans="1:6" ht="12.75">
      <c r="A28" s="93" t="s">
        <v>226</v>
      </c>
      <c r="B28" s="93"/>
      <c r="C28" s="102"/>
      <c r="D28" s="102"/>
      <c r="E28" s="102"/>
      <c r="F28" s="101"/>
    </row>
    <row r="29" spans="1:6" ht="12.75">
      <c r="A29" s="90" t="s">
        <v>227</v>
      </c>
      <c r="B29" s="91"/>
      <c r="C29" s="91"/>
      <c r="D29" s="91"/>
      <c r="E29" s="92"/>
      <c r="F29" s="101"/>
    </row>
    <row r="30" spans="1:6" ht="12.75">
      <c r="A30" s="93" t="s">
        <v>228</v>
      </c>
      <c r="B30" s="94"/>
      <c r="C30" s="103" t="s">
        <v>229</v>
      </c>
      <c r="D30" s="103" t="s">
        <v>257</v>
      </c>
      <c r="E30" s="103" t="s">
        <v>258</v>
      </c>
      <c r="F30" s="101"/>
    </row>
    <row r="31" spans="1:6" ht="12.75">
      <c r="A31" s="93" t="s">
        <v>230</v>
      </c>
      <c r="B31" s="94"/>
      <c r="C31" s="103" t="s">
        <v>222</v>
      </c>
      <c r="D31" s="103" t="s">
        <v>259</v>
      </c>
      <c r="E31" s="103" t="s">
        <v>260</v>
      </c>
      <c r="F31" s="101"/>
    </row>
    <row r="32" spans="1:6" ht="12.75">
      <c r="A32" s="93" t="s">
        <v>231</v>
      </c>
      <c r="B32" s="94"/>
      <c r="C32" s="103" t="s">
        <v>232</v>
      </c>
      <c r="D32" s="103" t="s">
        <v>261</v>
      </c>
      <c r="E32" s="103" t="s">
        <v>262</v>
      </c>
      <c r="F32" s="101"/>
    </row>
    <row r="33" spans="1:6" ht="12.75">
      <c r="A33" s="93" t="s">
        <v>233</v>
      </c>
      <c r="B33" s="94"/>
      <c r="C33" s="103" t="s">
        <v>222</v>
      </c>
      <c r="D33" s="103" t="s">
        <v>263</v>
      </c>
      <c r="E33" s="103" t="s">
        <v>264</v>
      </c>
      <c r="F33" s="101"/>
    </row>
    <row r="34" spans="1:6" ht="12.75">
      <c r="A34" s="93" t="s">
        <v>234</v>
      </c>
      <c r="B34" s="94"/>
      <c r="C34" s="103" t="s">
        <v>235</v>
      </c>
      <c r="D34" s="103" t="s">
        <v>265</v>
      </c>
      <c r="E34" s="103" t="s">
        <v>266</v>
      </c>
      <c r="F34" s="101"/>
    </row>
    <row r="35" spans="1:6" ht="12.75">
      <c r="A35" s="93" t="s">
        <v>236</v>
      </c>
      <c r="B35" s="94"/>
      <c r="C35" s="103" t="s">
        <v>237</v>
      </c>
      <c r="D35" s="103" t="s">
        <v>267</v>
      </c>
      <c r="E35" s="103" t="s">
        <v>268</v>
      </c>
      <c r="F35" s="101"/>
    </row>
    <row r="36" spans="1:6" ht="12.75">
      <c r="A36" s="93" t="s">
        <v>238</v>
      </c>
      <c r="B36" s="94"/>
      <c r="C36" s="103"/>
      <c r="D36" s="103"/>
      <c r="E36" s="103"/>
      <c r="F36" s="101"/>
    </row>
    <row r="37" spans="1:5" ht="28.5" customHeight="1">
      <c r="A37" s="104" t="s">
        <v>269</v>
      </c>
      <c r="B37" s="104"/>
      <c r="C37" s="104"/>
      <c r="D37" s="104"/>
      <c r="E37" s="104"/>
    </row>
    <row r="38" ht="12.75"/>
    <row r="39" ht="12.75"/>
    <row r="65536" ht="12.75" customHeight="1"/>
  </sheetData>
  <sheetProtection selectLockedCells="1" selectUnlockedCells="1"/>
  <mergeCells count="3">
    <mergeCell ref="B5:B6"/>
    <mergeCell ref="C5:E5"/>
    <mergeCell ref="A37:E3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201</v>
      </c>
    </row>
    <row r="3" s="82" customFormat="1" ht="13.5">
      <c r="A3" s="82" t="s">
        <v>14</v>
      </c>
    </row>
    <row r="5" spans="1:4" ht="15" customHeight="1">
      <c r="A5" s="105" t="s">
        <v>270</v>
      </c>
      <c r="B5" s="105" t="s">
        <v>271</v>
      </c>
      <c r="C5" s="105" t="s">
        <v>272</v>
      </c>
      <c r="D5" s="105" t="s">
        <v>273</v>
      </c>
    </row>
    <row r="6" spans="1:4" ht="13.5">
      <c r="A6" s="106"/>
      <c r="B6" s="106"/>
      <c r="C6" s="106"/>
      <c r="D6" s="106"/>
    </row>
    <row r="7" spans="1:4" ht="13.5">
      <c r="A7" s="106"/>
      <c r="B7" s="106"/>
      <c r="C7" s="106"/>
      <c r="D7" s="106"/>
    </row>
    <row r="8" spans="1:4" ht="13.5">
      <c r="A8" s="106"/>
      <c r="B8" s="106"/>
      <c r="C8" s="106"/>
      <c r="D8" s="106"/>
    </row>
    <row r="9" spans="1:4" ht="13.5">
      <c r="A9" s="106"/>
      <c r="B9" s="106"/>
      <c r="C9" s="106"/>
      <c r="D9" s="106"/>
    </row>
    <row r="10" spans="1:4" ht="13.5">
      <c r="A10" s="107"/>
      <c r="B10" s="107"/>
      <c r="C10" s="107"/>
      <c r="D10" s="107"/>
    </row>
    <row r="11" spans="1:4" ht="26.25" customHeight="1">
      <c r="A11" s="108" t="s">
        <v>274</v>
      </c>
      <c r="B11" s="108"/>
      <c r="C11" s="108"/>
      <c r="D11" s="108"/>
    </row>
    <row r="12" spans="1:4" ht="26.25" customHeight="1">
      <c r="A12" s="109" t="s">
        <v>275</v>
      </c>
      <c r="B12" s="109"/>
      <c r="C12" s="109"/>
      <c r="D12" s="109"/>
    </row>
    <row r="13" ht="13.5"/>
    <row r="14" spans="1:4" ht="24.75">
      <c r="A14" s="85" t="s">
        <v>276</v>
      </c>
      <c r="B14" s="85" t="s">
        <v>277</v>
      </c>
      <c r="C14" s="85" t="s">
        <v>278</v>
      </c>
      <c r="D14" s="85" t="s">
        <v>279</v>
      </c>
    </row>
    <row r="15" spans="1:4" ht="15" customHeight="1">
      <c r="A15" s="93" t="s">
        <v>280</v>
      </c>
      <c r="B15" s="93"/>
      <c r="C15" s="93"/>
      <c r="D15" s="93"/>
    </row>
    <row r="16" spans="1:4" ht="13.5">
      <c r="A16" s="93" t="s">
        <v>281</v>
      </c>
      <c r="B16" s="93"/>
      <c r="C16" s="93"/>
      <c r="D16" s="93"/>
    </row>
    <row r="17" spans="1:4" ht="13.5">
      <c r="A17" s="93" t="s">
        <v>282</v>
      </c>
      <c r="B17" s="93"/>
      <c r="C17" s="93"/>
      <c r="D17" s="93"/>
    </row>
    <row r="18" spans="1:4" ht="24.75">
      <c r="A18" s="85" t="s">
        <v>276</v>
      </c>
      <c r="B18" s="85" t="s">
        <v>283</v>
      </c>
      <c r="C18" s="110"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36.75">
      <c r="A22" s="85" t="s">
        <v>276</v>
      </c>
      <c r="B22" s="85" t="s">
        <v>285</v>
      </c>
      <c r="C22" s="110"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1"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2" t="s">
        <v>288</v>
      </c>
      <c r="B5" s="112"/>
      <c r="C5" s="112"/>
      <c r="D5" s="112"/>
      <c r="E5" s="101"/>
    </row>
    <row r="6" spans="1:5" ht="26.25" customHeight="1">
      <c r="A6" s="113" t="s">
        <v>275</v>
      </c>
      <c r="B6" s="113"/>
      <c r="C6" s="113"/>
      <c r="D6" s="113"/>
      <c r="E6" s="101"/>
    </row>
    <row r="7" spans="1:5" ht="12.75">
      <c r="A7" s="114"/>
      <c r="B7" s="114"/>
      <c r="C7" s="114"/>
      <c r="D7" s="114"/>
      <c r="E7" s="101"/>
    </row>
    <row r="8" spans="1:5" ht="24.75">
      <c r="A8" s="85" t="s">
        <v>276</v>
      </c>
      <c r="B8" s="85" t="s">
        <v>289</v>
      </c>
      <c r="C8" s="85" t="s">
        <v>290</v>
      </c>
      <c r="D8" s="85" t="s">
        <v>279</v>
      </c>
      <c r="E8" s="101"/>
    </row>
    <row r="9" spans="1:5" ht="12.75">
      <c r="A9" s="93" t="s">
        <v>280</v>
      </c>
      <c r="B9" s="87"/>
      <c r="C9" s="87"/>
      <c r="D9" s="87"/>
      <c r="E9" s="101"/>
    </row>
    <row r="10" spans="1:5" ht="12.75">
      <c r="A10" s="93" t="s">
        <v>281</v>
      </c>
      <c r="B10" s="87"/>
      <c r="C10" s="87"/>
      <c r="D10" s="87"/>
      <c r="E10" s="101"/>
    </row>
    <row r="11" spans="1:5" ht="12.75">
      <c r="A11" s="93" t="s">
        <v>282</v>
      </c>
      <c r="B11" s="87"/>
      <c r="C11" s="87"/>
      <c r="D11" s="87"/>
      <c r="E11" s="101"/>
    </row>
    <row r="12" spans="1:4" ht="12.75">
      <c r="A12" s="101"/>
      <c r="B12" s="101"/>
      <c r="C12" s="101"/>
      <c r="D12" s="101"/>
    </row>
    <row r="13" spans="1:5" ht="24.75">
      <c r="A13" s="85" t="s">
        <v>276</v>
      </c>
      <c r="B13" s="85" t="s">
        <v>283</v>
      </c>
      <c r="C13" s="110" t="s">
        <v>291</v>
      </c>
      <c r="D13" s="85" t="s">
        <v>279</v>
      </c>
      <c r="E13" s="101"/>
    </row>
    <row r="14" spans="1:5" ht="12.75">
      <c r="A14" s="93" t="s">
        <v>280</v>
      </c>
      <c r="B14" s="87"/>
      <c r="C14" s="87"/>
      <c r="D14" s="87"/>
      <c r="E14" s="101"/>
    </row>
    <row r="15" spans="1:5" ht="12.75">
      <c r="A15" s="93" t="s">
        <v>281</v>
      </c>
      <c r="B15" s="87"/>
      <c r="C15" s="87"/>
      <c r="D15" s="87"/>
      <c r="E15" s="101"/>
    </row>
    <row r="16" spans="1:5" ht="12.75">
      <c r="A16" s="93" t="s">
        <v>282</v>
      </c>
      <c r="B16" s="87"/>
      <c r="C16" s="87"/>
      <c r="D16" s="87"/>
      <c r="E16" s="101"/>
    </row>
    <row r="17" spans="1:4" ht="12.75">
      <c r="A17" s="101"/>
      <c r="B17" s="101"/>
      <c r="C17" s="101"/>
      <c r="D17" s="101"/>
    </row>
    <row r="18" spans="1:5" ht="24.75">
      <c r="A18" s="85" t="s">
        <v>276</v>
      </c>
      <c r="B18" s="85" t="s">
        <v>292</v>
      </c>
      <c r="C18" s="110" t="s">
        <v>286</v>
      </c>
      <c r="D18" s="85" t="s">
        <v>279</v>
      </c>
      <c r="E18" s="101"/>
    </row>
    <row r="19" spans="1:5" ht="12.75">
      <c r="A19" s="93" t="s">
        <v>280</v>
      </c>
      <c r="B19" s="87"/>
      <c r="C19" s="87"/>
      <c r="D19" s="87"/>
      <c r="E19" s="101"/>
    </row>
    <row r="20" spans="1:5" ht="12.75">
      <c r="A20" s="93" t="s">
        <v>281</v>
      </c>
      <c r="B20" s="87"/>
      <c r="C20" s="87"/>
      <c r="D20" s="87"/>
      <c r="E20" s="101"/>
    </row>
    <row r="21" spans="1:5" ht="12.75">
      <c r="A21" s="93" t="s">
        <v>282</v>
      </c>
      <c r="B21" s="87"/>
      <c r="C21" s="87"/>
      <c r="D21" s="87"/>
      <c r="E21" s="101"/>
    </row>
    <row r="23" ht="15" customHeight="1">
      <c r="A23" s="111"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5" t="s">
        <v>293</v>
      </c>
      <c r="C5" s="115" t="s">
        <v>294</v>
      </c>
      <c r="D5" s="116" t="s">
        <v>295</v>
      </c>
    </row>
    <row r="6" spans="1:3" ht="12.75">
      <c r="A6" s="106" t="s">
        <v>296</v>
      </c>
      <c r="B6" s="117"/>
      <c r="C6" s="117"/>
    </row>
    <row r="7" spans="1:3" ht="12.75">
      <c r="A7" s="118" t="s">
        <v>297</v>
      </c>
      <c r="B7" s="119"/>
      <c r="C7" s="119"/>
    </row>
    <row r="8" spans="1:3" ht="12.75">
      <c r="A8" s="106" t="s">
        <v>298</v>
      </c>
      <c r="B8" s="117"/>
      <c r="C8" s="117"/>
    </row>
    <row r="9" spans="1:3" ht="12.75">
      <c r="A9" s="106" t="s">
        <v>299</v>
      </c>
      <c r="B9" s="117"/>
      <c r="C9" s="117"/>
    </row>
    <row r="10" spans="1:3" ht="12.75">
      <c r="A10" s="106" t="s">
        <v>300</v>
      </c>
      <c r="B10" s="117"/>
      <c r="C10" s="117"/>
    </row>
    <row r="11" spans="1:3" ht="12.75">
      <c r="A11" s="106" t="s">
        <v>301</v>
      </c>
      <c r="B11" s="117"/>
      <c r="C11" s="117"/>
    </row>
    <row r="12" spans="1:3" ht="12.75">
      <c r="A12" s="106" t="s">
        <v>302</v>
      </c>
      <c r="B12" s="117"/>
      <c r="C12" s="117"/>
    </row>
    <row r="13" spans="1:3" s="122" customFormat="1" ht="12.75">
      <c r="A13" s="120" t="s">
        <v>303</v>
      </c>
      <c r="B13" s="121">
        <f>B8+B10</f>
        <v>0</v>
      </c>
      <c r="C13" s="121">
        <f>C8+C10</f>
        <v>0</v>
      </c>
    </row>
    <row r="14" spans="1:3" s="122" customFormat="1" ht="12.75">
      <c r="A14" s="120" t="s">
        <v>304</v>
      </c>
      <c r="B14" s="121">
        <f>B9+B11</f>
        <v>0</v>
      </c>
      <c r="C14" s="121">
        <f>C9+C11</f>
        <v>0</v>
      </c>
    </row>
    <row r="15" spans="1:3" ht="12.75">
      <c r="A15" s="106" t="s">
        <v>305</v>
      </c>
      <c r="B15" s="117"/>
      <c r="C15" s="117"/>
    </row>
    <row r="16" spans="1:3" ht="12.75">
      <c r="A16" s="106" t="s">
        <v>306</v>
      </c>
      <c r="B16" s="117"/>
      <c r="C16" s="117"/>
    </row>
    <row r="17" spans="1:3" ht="12.75">
      <c r="A17" s="118" t="s">
        <v>307</v>
      </c>
      <c r="B17" s="119"/>
      <c r="C17" s="119"/>
    </row>
    <row r="18" spans="1:3" ht="24.75">
      <c r="A18" s="106" t="s">
        <v>308</v>
      </c>
      <c r="B18" s="121" t="e">
        <f>B8/(B14/1000)</f>
        <v>#DIV/0!</v>
      </c>
      <c r="C18" s="121" t="e">
        <f>C8/(C14/1000)</f>
        <v>#DIV/0!</v>
      </c>
    </row>
    <row r="19" spans="1:4" ht="24.75">
      <c r="A19" s="117" t="s">
        <v>309</v>
      </c>
      <c r="B19" s="123"/>
      <c r="C19" s="123"/>
      <c r="D19" s="124" t="s">
        <v>310</v>
      </c>
    </row>
    <row r="20" spans="1:4" ht="24.75">
      <c r="A20" s="106" t="s">
        <v>311</v>
      </c>
      <c r="B20" s="123"/>
      <c r="C20" s="123"/>
      <c r="D20" s="125" t="s">
        <v>310</v>
      </c>
    </row>
    <row r="21" spans="1:3" ht="12.75">
      <c r="A21" s="106" t="s">
        <v>312</v>
      </c>
      <c r="B21" s="121" t="e">
        <f>B18/B19</f>
        <v>#DIV/0!</v>
      </c>
      <c r="C21" s="121" t="e">
        <f>C18/C19</f>
        <v>#DIV/0!</v>
      </c>
    </row>
    <row r="22" spans="1:3" ht="24.75">
      <c r="A22" s="106" t="s">
        <v>313</v>
      </c>
      <c r="B22" s="121" t="e">
        <f>B8/B19</f>
        <v>#DIV/0!</v>
      </c>
      <c r="C22" s="121" t="e">
        <f>C8/C19</f>
        <v>#DIV/0!</v>
      </c>
    </row>
    <row r="23" spans="1:3" ht="24.75">
      <c r="A23" s="106" t="s">
        <v>314</v>
      </c>
      <c r="B23" s="121" t="e">
        <f>B8/(B19*B20)</f>
        <v>#DIV/0!</v>
      </c>
      <c r="C23" s="121" t="e">
        <f>C8/(C19*C20)</f>
        <v>#DIV/0!</v>
      </c>
    </row>
    <row r="24" spans="1:3" ht="12.75">
      <c r="A24" s="118" t="s">
        <v>315</v>
      </c>
      <c r="B24" s="119"/>
      <c r="C24" s="119"/>
    </row>
    <row r="25" spans="1:3" ht="12.75">
      <c r="A25" s="106" t="s">
        <v>316</v>
      </c>
      <c r="B25" s="121" t="e">
        <f>B10/(B14/1000)</f>
        <v>#DIV/0!</v>
      </c>
      <c r="C25" s="121" t="e">
        <f>C10/(C14/1000)</f>
        <v>#DIV/0!</v>
      </c>
    </row>
    <row r="26" spans="1:4" ht="24.75">
      <c r="A26" s="117" t="s">
        <v>317</v>
      </c>
      <c r="B26" s="123"/>
      <c r="C26" s="123"/>
      <c r="D26" s="124" t="s">
        <v>310</v>
      </c>
    </row>
    <row r="27" spans="1:4" ht="24.75">
      <c r="A27" s="106" t="s">
        <v>318</v>
      </c>
      <c r="B27" s="123"/>
      <c r="C27" s="123"/>
      <c r="D27" s="125" t="s">
        <v>310</v>
      </c>
    </row>
    <row r="28" spans="1:3" ht="24.75">
      <c r="A28" s="106" t="s">
        <v>319</v>
      </c>
      <c r="B28" s="121" t="e">
        <f>B25/B26</f>
        <v>#DIV/0!</v>
      </c>
      <c r="C28" s="121" t="e">
        <f>C25/C26</f>
        <v>#DIV/0!</v>
      </c>
    </row>
    <row r="29" spans="1:3" ht="24.75">
      <c r="A29" s="106" t="s">
        <v>320</v>
      </c>
      <c r="B29" s="121" t="e">
        <f>B10/B26</f>
        <v>#DIV/0!</v>
      </c>
      <c r="C29" s="121" t="e">
        <f>C10/C26</f>
        <v>#DIV/0!</v>
      </c>
    </row>
    <row r="30" spans="1:3" ht="24.75">
      <c r="A30" s="106" t="s">
        <v>321</v>
      </c>
      <c r="B30" s="121" t="e">
        <f>B10/(B26*B27)</f>
        <v>#DIV/0!</v>
      </c>
      <c r="C30" s="121" t="e">
        <f>C10/(C26*C27)</f>
        <v>#DIV/0!</v>
      </c>
    </row>
    <row r="31" spans="1:3" ht="12.75">
      <c r="A31" s="118" t="s">
        <v>322</v>
      </c>
      <c r="B31" s="126"/>
      <c r="C31" s="126"/>
    </row>
    <row r="32" spans="1:3" ht="12.75">
      <c r="A32" s="106" t="s">
        <v>323</v>
      </c>
      <c r="B32" s="121" t="e">
        <f>B12/(B16/1000)</f>
        <v>#DIV/0!</v>
      </c>
      <c r="C32" s="121" t="e">
        <f>C12/(C16/1000)</f>
        <v>#DIV/0!</v>
      </c>
    </row>
    <row r="33" spans="1:4" ht="24.75">
      <c r="A33" s="117" t="s">
        <v>324</v>
      </c>
      <c r="B33" s="123"/>
      <c r="C33" s="123"/>
      <c r="D33" s="124" t="s">
        <v>310</v>
      </c>
    </row>
    <row r="34" spans="1:4" ht="24.75">
      <c r="A34" s="106" t="s">
        <v>325</v>
      </c>
      <c r="B34" s="123"/>
      <c r="C34" s="123"/>
      <c r="D34" s="125" t="s">
        <v>310</v>
      </c>
    </row>
    <row r="35" spans="1:3" ht="12.75">
      <c r="A35" s="106" t="s">
        <v>326</v>
      </c>
      <c r="B35" s="121" t="e">
        <f>B32/B33</f>
        <v>#DIV/0!</v>
      </c>
      <c r="C35" s="121" t="e">
        <f>C32/C33</f>
        <v>#DIV/0!</v>
      </c>
    </row>
    <row r="36" spans="1:3" ht="12.75">
      <c r="A36" s="106" t="s">
        <v>327</v>
      </c>
      <c r="B36" s="121" t="e">
        <f>B12/B33</f>
        <v>#DIV/0!</v>
      </c>
      <c r="C36" s="121" t="e">
        <f>C12/C33</f>
        <v>#DIV/0!</v>
      </c>
    </row>
    <row r="37" spans="1:3" ht="24.75">
      <c r="A37" s="106" t="s">
        <v>328</v>
      </c>
      <c r="B37" s="121" t="e">
        <f>B12/(B33*B34)</f>
        <v>#DIV/0!</v>
      </c>
      <c r="C37" s="121" t="e">
        <f>C12/(C33*C34)</f>
        <v>#DIV/0!</v>
      </c>
    </row>
    <row r="38" spans="1:3" ht="12" customHeight="1">
      <c r="A38" s="107"/>
      <c r="B38" s="107"/>
      <c r="C38" s="107"/>
    </row>
    <row r="39" spans="1:4" ht="24.75" customHeight="1">
      <c r="A39" s="127" t="s">
        <v>329</v>
      </c>
      <c r="B39" s="127"/>
      <c r="C39" s="127"/>
      <c r="D39" s="128"/>
    </row>
    <row r="40" spans="1:4" ht="24.75" customHeight="1">
      <c r="A40" s="113" t="s">
        <v>275</v>
      </c>
      <c r="B40" s="113"/>
      <c r="C40" s="113"/>
      <c r="D40" s="114"/>
    </row>
    <row r="41" spans="1:4" ht="12" customHeight="1">
      <c r="A41" s="129"/>
      <c r="B41" s="129"/>
      <c r="C41" s="130"/>
      <c r="D41" s="114"/>
    </row>
    <row r="42" spans="1:3" ht="24.75">
      <c r="A42" s="105" t="s">
        <v>330</v>
      </c>
      <c r="B42" s="105" t="s">
        <v>289</v>
      </c>
      <c r="C42" s="131" t="s">
        <v>278</v>
      </c>
    </row>
    <row r="43" spans="1:3" ht="12.75">
      <c r="A43" s="106" t="s">
        <v>280</v>
      </c>
      <c r="B43" s="106"/>
      <c r="C43" s="106"/>
    </row>
    <row r="44" spans="1:3" ht="12.75">
      <c r="A44" s="106" t="s">
        <v>281</v>
      </c>
      <c r="B44" s="106"/>
      <c r="C44" s="106"/>
    </row>
    <row r="45" spans="1:3" ht="12.75">
      <c r="A45" s="106" t="s">
        <v>282</v>
      </c>
      <c r="B45" s="106"/>
      <c r="C45" s="106"/>
    </row>
    <row r="46" spans="1:3" ht="24.75">
      <c r="A46" s="105" t="s">
        <v>330</v>
      </c>
      <c r="B46" s="105" t="s">
        <v>331</v>
      </c>
      <c r="C46" s="105" t="s">
        <v>284</v>
      </c>
    </row>
    <row r="47" spans="1:3" ht="12.75">
      <c r="A47" s="106" t="s">
        <v>280</v>
      </c>
      <c r="B47" s="106"/>
      <c r="C47" s="106"/>
    </row>
    <row r="48" spans="1:3" ht="12.75">
      <c r="A48" s="106" t="s">
        <v>281</v>
      </c>
      <c r="B48" s="106"/>
      <c r="C48" s="106"/>
    </row>
    <row r="49" spans="1:3" ht="12.75">
      <c r="A49" s="106" t="s">
        <v>282</v>
      </c>
      <c r="B49" s="106"/>
      <c r="C49" s="106"/>
    </row>
    <row r="50" spans="1:3" ht="24.75">
      <c r="A50" s="105" t="s">
        <v>330</v>
      </c>
      <c r="B50" s="105" t="s">
        <v>332</v>
      </c>
      <c r="C50" s="105" t="s">
        <v>333</v>
      </c>
    </row>
    <row r="51" spans="1:3" ht="12.75">
      <c r="A51" s="106" t="s">
        <v>280</v>
      </c>
      <c r="B51" s="106"/>
      <c r="C51" s="106"/>
    </row>
    <row r="52" spans="1:3" ht="12.75">
      <c r="A52" s="106" t="s">
        <v>281</v>
      </c>
      <c r="B52" s="106"/>
      <c r="C52" s="106"/>
    </row>
    <row r="53" spans="1:3" ht="12.75">
      <c r="A53" s="106" t="s">
        <v>282</v>
      </c>
      <c r="B53" s="106"/>
      <c r="C53" s="106"/>
    </row>
    <row r="55" ht="12.75">
      <c r="A55" s="111"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2"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2"/>
      <c r="B4" s="132"/>
      <c r="C4" s="132"/>
      <c r="D4" s="132"/>
      <c r="E4" s="132"/>
      <c r="F4" s="132"/>
      <c r="G4" s="132"/>
      <c r="H4" s="132"/>
      <c r="I4" s="132"/>
    </row>
    <row r="5" spans="1:9" ht="36.75">
      <c r="A5" s="133" t="s">
        <v>334</v>
      </c>
      <c r="B5" s="134" t="s">
        <v>65</v>
      </c>
      <c r="C5" s="135" t="s">
        <v>203</v>
      </c>
      <c r="D5" s="136" t="s">
        <v>204</v>
      </c>
      <c r="E5" s="134" t="s">
        <v>66</v>
      </c>
      <c r="F5" s="137" t="s">
        <v>203</v>
      </c>
      <c r="G5" s="135" t="s">
        <v>205</v>
      </c>
      <c r="H5" s="132"/>
      <c r="I5" s="132"/>
    </row>
    <row r="6" spans="1:9" ht="12.75">
      <c r="A6" s="138" t="s">
        <v>335</v>
      </c>
      <c r="B6" s="117"/>
      <c r="C6" s="139"/>
      <c r="D6" s="140" t="s">
        <v>222</v>
      </c>
      <c r="E6" s="117"/>
      <c r="F6" s="141"/>
      <c r="G6" s="142"/>
      <c r="H6" s="132"/>
      <c r="I6" s="132"/>
    </row>
    <row r="7" spans="1:9" ht="12.75">
      <c r="A7" s="143" t="s">
        <v>336</v>
      </c>
      <c r="B7" s="117"/>
      <c r="C7" s="139"/>
      <c r="D7" s="144" t="s">
        <v>209</v>
      </c>
      <c r="E7" s="117"/>
      <c r="F7" s="141"/>
      <c r="G7" s="142"/>
      <c r="H7" s="132"/>
      <c r="I7" s="132"/>
    </row>
    <row r="8" spans="1:9" ht="12.75">
      <c r="A8" s="138" t="s">
        <v>337</v>
      </c>
      <c r="B8" s="145"/>
      <c r="C8" s="146"/>
      <c r="D8" s="147" t="s">
        <v>232</v>
      </c>
      <c r="E8" s="145"/>
      <c r="F8" s="146"/>
      <c r="G8" s="148"/>
      <c r="I8" s="132"/>
    </row>
    <row r="9" spans="1:9" ht="12.75">
      <c r="A9" s="143" t="s">
        <v>338</v>
      </c>
      <c r="B9" s="145"/>
      <c r="C9" s="146"/>
      <c r="D9" s="149" t="s">
        <v>211</v>
      </c>
      <c r="E9" s="145"/>
      <c r="F9" s="146"/>
      <c r="G9" s="148"/>
      <c r="I9" s="132"/>
    </row>
    <row r="10" spans="1:9" ht="24.75">
      <c r="A10" s="150" t="s">
        <v>339</v>
      </c>
      <c r="B10" s="145"/>
      <c r="C10" s="146"/>
      <c r="D10" s="151"/>
      <c r="E10" s="145"/>
      <c r="F10" s="146"/>
      <c r="G10" s="148"/>
      <c r="I10" s="132"/>
    </row>
    <row r="11" spans="1:9" ht="12.75">
      <c r="A11" s="152" t="s">
        <v>340</v>
      </c>
      <c r="B11" s="153"/>
      <c r="C11" s="154"/>
      <c r="D11" s="151"/>
      <c r="E11" s="153"/>
      <c r="F11" s="154"/>
      <c r="G11" s="148"/>
      <c r="I11" s="132"/>
    </row>
    <row r="12" spans="1:9" ht="12.75">
      <c r="A12" s="155"/>
      <c r="B12" s="155"/>
      <c r="C12" s="156"/>
      <c r="D12" s="155"/>
      <c r="E12" s="155"/>
      <c r="F12" s="156"/>
      <c r="G12" s="111"/>
      <c r="I12" s="132"/>
    </row>
    <row r="13" spans="1:9" ht="41.25" customHeight="1">
      <c r="A13" s="157" t="s">
        <v>341</v>
      </c>
      <c r="B13" s="157"/>
      <c r="C13" s="157"/>
      <c r="D13" s="157"/>
      <c r="E13" s="157"/>
      <c r="F13" s="157"/>
      <c r="G13" s="157"/>
      <c r="I13" s="132"/>
    </row>
    <row r="14" spans="1:9" ht="12.75">
      <c r="A14" s="132"/>
      <c r="B14" s="132"/>
      <c r="C14" s="132"/>
      <c r="D14" s="132"/>
      <c r="E14" s="132"/>
      <c r="F14" s="132"/>
      <c r="G14" s="132"/>
      <c r="I14" s="132"/>
    </row>
    <row r="15" spans="1:9" ht="12.75">
      <c r="A15" s="111" t="s">
        <v>287</v>
      </c>
      <c r="G15" s="132"/>
      <c r="I15" s="132"/>
    </row>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2013-10-07T08:35:04Z</dcterms:modified>
  <cp:category/>
  <cp:version/>
  <cp:contentType/>
  <cp:contentStatus/>
  <cp:revision>21</cp:revision>
</cp:coreProperties>
</file>