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<sst xmlns="http://schemas.openxmlformats.org/spreadsheetml/2006/main" count="856" uniqueCount="503">
  <si>
    <t>PHG Needs Assessment Calculator</t>
  </si>
  <si>
    <t>Congo</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</si>
  <si>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</si>
  <si>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</si>
  <si>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</si>
  <si>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</si>
  <si>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</si>
  <si>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</si>
  <si>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</si>
  <si>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</si>
  <si>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</si>
  <si>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</si>
  <si>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</si>
  <si>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</si>
  <si>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</si>
  <si>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</si>
  <si>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</si>
  <si>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</si>
  <si>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</si>
  <si>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</si>
  <si>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</si>
  <si>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</si>
  <si>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</si>
  <si>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</si>
  <si>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</si>
  <si>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</si>
  <si>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</si>
  <si>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</si>
  <si>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</si>
  <si>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</si>
  <si>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</si>
  <si>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</si>
  <si>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</si>
  <si>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</si>
  <si>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</si>
  <si>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</si>
  <si>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</si>
  <si>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</si>
  <si>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</si>
  <si>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</si>
  <si>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</si>
  <si>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</si>
  <si>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</si>
  <si>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</si>
  <si>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</si>
  <si>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</si>
  <si>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</si>
  <si>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</si>
  <si>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</si>
  <si>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</si>
  <si>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</si>
  <si>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</si>
  <si>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</si>
  <si>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</si>
  <si>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</si>
  <si>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</si>
  <si>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</si>
  <si>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</si>
  <si>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</si>
  <si>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</si>
  <si>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</si>
  <si>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</si>
  <si>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</si>
  <si>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</si>
  <si>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</si>
  <si>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</si>
  <si>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</si>
  <si>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</si>
  <si>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</si>
  <si>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</si>
  <si>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</si>
  <si>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</si>
  <si>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</si>
  <si>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</si>
  <si>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</si>
  <si>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</si>
  <si>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</si>
  <si>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</si>
  <si>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</si>
  <si>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</si>
  <si>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</si>
  <si>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</si>
  <si>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</si>
  <si>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</si>
  <si>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</si>
  <si>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</si>
  <si>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</si>
  <si>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</si>
  <si>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</si>
  <si>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</si>
  <si>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</si>
  <si>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</si>
  <si>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</si>
  <si>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</si>
  <si>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</si>
  <si>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</si>
  <si>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</si>
  <si>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</si>
  <si>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</si>
  <si>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</si>
  <si>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</si>
  <si>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</si>
  <si>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</si>
  <si>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</si>
  <si>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</si>
  <si>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</si>
  <si>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</si>
  <si>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</si>
  <si>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</si>
  <si>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</si>
  <si>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</si>
  <si>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</si>
  <si>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</si>
  <si>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</si>
  <si>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</si>
  <si>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</si>
  <si>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</si>
  <si>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</si>
  <si>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</si>
  <si>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</si>
  <si>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</si>
  <si>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</si>
  <si>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</si>
  <si>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</si>
  <si>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</si>
  <si>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</si>
  <si>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</si>
  <si>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</si>
  <si>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</si>
  <si>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</si>
  <si>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</si>
  <si>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</si>
  <si>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</si>
  <si>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</si>
  <si>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</si>
  <si>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</si>
  <si>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</si>
  <si>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</si>
  <si>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</si>
  <si>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</si>
  <si>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</si>
  <si>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</si>
  <si>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</si>
  <si>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</si>
  <si>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</si>
  <si>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</si>
  <si>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</si>
  <si>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</si>
  <si>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</si>
  <si>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</si>
  <si>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</si>
  <si>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</si>
  <si>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</si>
  <si>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</si>
  <si>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</si>
  <si>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</si>
  <si>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</si>
  <si>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</si>
  <si>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</si>
  <si>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</si>
  <si>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</si>
  <si>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</si>
  <si>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</si>
  <si>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</si>
  <si>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</si>
  <si>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</si>
  <si>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</si>
  <si>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</si>
  <si>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</si>
  <si>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</si>
  <si>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</si>
  <si>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</si>
  <si>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</si>
  <si>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</si>
  <si>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</si>
  <si>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</si>
  <si>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</si>
  <si>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</si>
  <si>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</si>
  <si>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</si>
  <si>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</si>
  <si>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</si>
  <si>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</si>
  <si>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</si>
  <si>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</si>
  <si>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</si>
  <si>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</si>
  <si>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</si>
  <si>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</si>
  <si>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</si>
  <si>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</si>
  <si>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</si>
  <si>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</si>
  <si>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</si>
  <si>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</si>
  <si>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</si>
  <si>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</si>
  <si>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</si>
  <si>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</si>
  <si>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</si>
  <si>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</si>
  <si>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1.98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</si>
  <si>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</si>
  <si>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</si>
  <si>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</si>
  <si>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</si>
  <si>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</si>
  <si>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</si>
  <si>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</si>
  <si>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</si>
  <si>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</si>
  <si>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</si>
  <si>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</si>
  <si>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270</t>
  </si>
  <si>
    <t>No. of cases by level of impairment</t>
  </si>
  <si>
    <t>No or minor disability</t>
  </si>
  <si>
    <t>Moderate disability</t>
  </si>
  <si>
    <t>Severe disability*</t>
  </si>
  <si>
    <t>Mortality and morbidity</t>
  </si>
  <si>
    <t xml:space="preserve">Mean life expectancy (yrs) </t>
  </si>
  <si>
    <t>4</t>
  </si>
  <si>
    <t>No. deaths &lt; 1yr</t>
  </si>
  <si>
    <t>193</t>
  </si>
  <si>
    <t>No. deaths 1-4 yrs</t>
  </si>
  <si>
    <t>64</t>
  </si>
  <si>
    <t>No. deaths &lt; 5 yrs</t>
  </si>
  <si>
    <t>258</t>
  </si>
  <si>
    <t>Infant mortality / 1000 LB</t>
  </si>
  <si>
    <t>1.42</t>
  </si>
  <si>
    <t>Under-5 mortality / 1000 LB</t>
  </si>
  <si>
    <t>1.89</t>
  </si>
  <si>
    <t>Years of life lost</t>
  </si>
  <si>
    <t>G6PDD Epidemiology 1.2: International comparison</t>
  </si>
  <si>
    <t>Your chosen estimates</t>
  </si>
  <si>
    <t>Comparison</t>
  </si>
  <si>
    <t>Country</t>
  </si>
  <si>
    <t>Region</t>
  </si>
  <si>
    <t>World</t>
  </si>
  <si>
    <t>Prevalence at birth and by age-group (/1000 people)</t>
  </si>
  <si>
    <t>(Sub-Saharan Africa, Central)</t>
  </si>
  <si>
    <t>1.95</t>
  </si>
  <si>
    <t>1.29</t>
  </si>
  <si>
    <t>Number of cases by age-group</t>
  </si>
  <si>
    <t>7596</t>
  </si>
  <si>
    <t>173444</t>
  </si>
  <si>
    <t>No. cases by level of impairment</t>
  </si>
  <si>
    <t>Severe disability</t>
  </si>
  <si>
    <t>3.22</t>
  </si>
  <si>
    <t>32.36</t>
  </si>
  <si>
    <t>5586</t>
  </si>
  <si>
    <t>110838</t>
  </si>
  <si>
    <t>1862</t>
  </si>
  <si>
    <t>36940</t>
  </si>
  <si>
    <t>7448</t>
  </si>
  <si>
    <t>147778</t>
  </si>
  <si>
    <t>0.74</t>
  </si>
  <si>
    <t>0.64</t>
  </si>
  <si>
    <t>0.98</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</si>
  <si>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</si>
  <si>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</si>
  <si>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</si>
  <si>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</si>
  <si>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</si>
  <si>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</si>
  <si>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</si>
  <si>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</si>
  <si>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</si>
  <si>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</si>
  <si>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</si>
  <si>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</si>
  <si>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</si>
  <si>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</si>
  <si>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</si>
  <si>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</si>
  <si>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</si>
  <si>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</si>
  <si>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</si>
  <si>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</si>
  <si>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</si>
  <si>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</si>
  <si>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</si>
  <si>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</si>
  <si>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</si>
  <si>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</si>
  <si>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</si>
  <si>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</si>
  <si>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</si>
  <si>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</si>
  <si>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</si>
  <si>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</si>
  <si>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</si>
  <si>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</si>
  <si>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</si>
  <si>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</si>
  <si>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</si>
  <si>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</si>
  <si>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</si>
  <si>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</si>
  <si>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</si>
  <si>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</si>
  <si>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</si>
  <si>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</si>
  <si>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</si>
  <si>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</si>
  <si>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</si>
  <si>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</si>
  <si>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</si>
  <si>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</si>
  <si>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</si>
  <si>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</si>
  <si>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</si>
  <si>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</si>
  <si>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</si>
  <si>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</si>
  <si>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</si>
  <si>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</si>
  <si>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</si>
  <si>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</si>
  <si>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</si>
  <si>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</si>
  <si>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</si>
  <si>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</si>
  <si>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</si>
  <si>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</si>
  <si>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</si>
  <si>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</si>
  <si>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</si>
  <si>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</si>
  <si>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</si>
  <si>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</si>
  <si>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</si>
  <si>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</si>
  <si>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</si>
  <si>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</si>
  <si>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</si>
  <si>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</si>
  <si>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</si>
  <si>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</si>
  <si>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</si>
  <si>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</si>
  <si>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</si>
  <si>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</si>
  <si>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</si>
  <si>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</si>
  <si>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</si>
  <si>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</si>
  <si>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</si>
  <si>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</si>
  <si>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</si>
  <si>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</si>
  <si>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</si>
  <si>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</si>
  <si>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</si>
  <si>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</si>
  <si>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</si>
  <si>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</si>
  <si>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</si>
  <si>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</si>
  <si>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</si>
  <si>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</si>
  <si>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</si>
  <si>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</si>
  <si>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</si>
  <si>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</si>
  <si>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</si>
  <si>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</si>
  <si>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</si>
  <si>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</si>
  <si>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</si>
  <si>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</si>
  <si>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</si>
  <si>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</si>
  <si>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</si>
  <si>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136</t>
  </si>
  <si>
    <t>Number of annual affected neonatal deaths</t>
  </si>
  <si>
    <t>97</t>
  </si>
  <si>
    <t>Number of affected neonatal deaths / 1000 LB</t>
  </si>
  <si>
    <t>0.71</t>
  </si>
  <si>
    <t>Number of annual affected infant deaths</t>
  </si>
  <si>
    <t>Number of affected infant deaths / 1000 LB</t>
  </si>
  <si>
    <t>Number of annual affected under-5 deaths</t>
  </si>
  <si>
    <t>Number of affected under-5 deaths / 1000 LB</t>
  </si>
  <si>
    <t>Mean life expectancy at birth in affected people</t>
  </si>
  <si>
    <t>3</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</si>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</sst>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222</v>
      </c>
      <c r="E11" s="198"/>
      <c r="F11" s="199"/>
      <c r="G11" s="195"/>
    </row>
    <row r="12" spans="1:7" ht="12.75">
      <c r="A12" s="198" t="s">
        <v>379</v>
      </c>
      <c r="B12" s="198"/>
      <c r="C12" s="199"/>
      <c r="D12" s="201" t="s">
        <v>228</v>
      </c>
      <c r="E12" s="198"/>
      <c r="F12" s="199"/>
      <c r="G12" s="195"/>
    </row>
    <row r="13" spans="1:7" ht="12.75">
      <c r="A13" s="198" t="s">
        <v>380</v>
      </c>
      <c r="B13" s="198"/>
      <c r="C13" s="199"/>
      <c r="D13" s="200" t="s">
        <v>226</v>
      </c>
      <c r="E13" s="198"/>
      <c r="F13" s="199"/>
      <c r="G13" s="195"/>
    </row>
    <row r="14" spans="1:7" ht="12.75">
      <c r="A14" s="198" t="s">
        <v>381</v>
      </c>
      <c r="B14" s="198"/>
      <c r="C14" s="199"/>
      <c r="D14" s="201" t="s">
        <v>230</v>
      </c>
      <c r="E14" s="198"/>
      <c r="F14" s="199"/>
      <c r="G14" s="195"/>
    </row>
    <row r="15" spans="1:10" ht="12.75">
      <c r="A15" s="198" t="s">
        <v>382</v>
      </c>
      <c r="B15" s="196"/>
      <c r="C15" s="197"/>
      <c r="D15" s="202" t="s">
        <v>383</v>
      </c>
      <c r="E15" s="196"/>
      <c r="F15" s="197"/>
      <c r="G15" s="195"/>
      <c r="J15" s="80"/>
    </row>
    <row r="16" spans="1:10" ht="12.75">
      <c r="A16" s="203" t="s">
        <v>384</v>
      </c>
      <c r="B16" s="196"/>
      <c r="C16" s="197"/>
      <c r="D16" s="204"/>
      <c r="E16" s="196"/>
      <c r="F16" s="197"/>
      <c r="G16" s="195"/>
      <c r="J16" s="80"/>
    </row>
    <row r="17" ht="12.75">
      <c r="G17" s="205"/>
    </row>
    <row r="18" spans="1:6" ht="39.75" customHeight="1">
      <c r="A18" s="156" t="s">
        <v>385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386</v>
      </c>
    </row>
    <row r="5" spans="1:4" ht="12.75" customHeight="1">
      <c r="A5" s="167" t="s">
        <v>387</v>
      </c>
      <c r="B5" s="105" t="s">
        <v>388</v>
      </c>
      <c r="C5" s="105" t="s">
        <v>389</v>
      </c>
      <c r="D5" s="159" t="s">
        <v>323</v>
      </c>
    </row>
    <row r="6" spans="1:4" ht="12.75">
      <c r="A6" s="167" t="s">
        <v>390</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391</v>
      </c>
      <c r="B12" s="105" t="s">
        <v>388</v>
      </c>
      <c r="C12" s="105" t="s">
        <v>392</v>
      </c>
      <c r="D12" s="159" t="s">
        <v>323</v>
      </c>
    </row>
    <row r="13" spans="1:4" ht="12.75">
      <c r="A13" s="167" t="s">
        <v>390</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393</v>
      </c>
      <c r="B19" s="105" t="s">
        <v>388</v>
      </c>
      <c r="C19" s="105" t="s">
        <v>394</v>
      </c>
      <c r="D19" s="159" t="s">
        <v>323</v>
      </c>
    </row>
    <row r="20" spans="1:4" ht="12.75">
      <c r="A20" s="167" t="s">
        <v>390</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395</v>
      </c>
      <c r="B26" s="105" t="s">
        <v>388</v>
      </c>
      <c r="C26" s="105" t="s">
        <v>396</v>
      </c>
      <c r="D26" s="159" t="s">
        <v>323</v>
      </c>
    </row>
    <row r="27" spans="1:4" ht="12.75">
      <c r="A27" s="167" t="s">
        <v>390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397</v>
      </c>
    </row>
    <row r="4" ht="12.75"/>
    <row r="5" spans="1:6" ht="12.75">
      <c r="A5" s="105" t="s">
        <v>398</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399</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400</v>
      </c>
      <c r="C13" s="211" t="s">
        <v>195</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402</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400</v>
      </c>
      <c r="C13" s="211" t="s">
        <v>195</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403</v>
      </c>
    </row>
    <row r="4" ht="12.75"/>
    <row r="5" spans="1:8" ht="12.75">
      <c r="A5" s="220" t="s">
        <v>404</v>
      </c>
      <c r="B5" s="220" t="s">
        <v>405</v>
      </c>
      <c r="C5" s="221" t="s">
        <v>195</v>
      </c>
      <c r="D5" s="220" t="s">
        <v>406</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408</v>
      </c>
    </row>
    <row r="4" ht="12.75"/>
    <row r="5" spans="1:5" ht="12.75">
      <c r="A5" s="105" t="s">
        <v>322</v>
      </c>
      <c r="B5" s="105" t="s">
        <v>409</v>
      </c>
      <c r="C5" s="105" t="s">
        <v>410</v>
      </c>
      <c r="D5" s="105" t="s">
        <v>411</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401</v>
      </c>
      <c r="B11" s="164"/>
      <c r="C11" s="164"/>
      <c r="D11" s="164"/>
    </row>
    <row r="12" ht="39" customHeight="1">
      <c r="A12" s="80" t="s">
        <v>412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278342</v>
      </c>
      <c r="C12" s="28">
        <v>279158</v>
      </c>
      <c r="D12" s="28">
        <v>557500</v>
      </c>
      <c r="E12" s="29"/>
      <c r="F12" s="29"/>
      <c r="G12" s="30">
        <f>E12+F12</f>
        <v>0</v>
      </c>
      <c r="H12" s="29"/>
      <c r="I12" s="29"/>
      <c r="J12" s="30">
        <f>H12+I12</f>
        <v>0</v>
      </c>
    </row>
    <row r="13" spans="1:10" ht="12.75">
      <c r="A13" s="27" t="s">
        <v>63</v>
      </c>
      <c r="B13" s="28">
        <v>230099</v>
      </c>
      <c r="C13" s="28">
        <v>228052</v>
      </c>
      <c r="D13" s="28">
        <v>458151</v>
      </c>
      <c r="E13" s="29"/>
      <c r="F13" s="29"/>
      <c r="G13" s="30">
        <f>E13+F13</f>
        <v>0</v>
      </c>
      <c r="H13" s="29"/>
      <c r="I13" s="29"/>
      <c r="J13" s="30">
        <f>H13+I13</f>
        <v>0</v>
      </c>
    </row>
    <row r="14" spans="1:10" ht="12.75">
      <c r="A14" s="27" t="s">
        <v>64</v>
      </c>
      <c r="B14" s="28">
        <v>205101</v>
      </c>
      <c r="C14" s="28">
        <v>207262</v>
      </c>
      <c r="D14" s="28">
        <v>412363</v>
      </c>
      <c r="E14" s="29"/>
      <c r="F14" s="29"/>
      <c r="G14" s="30">
        <f>E14+F14</f>
        <v>0</v>
      </c>
      <c r="H14" s="29"/>
      <c r="I14" s="29"/>
      <c r="J14" s="30">
        <f>H14+I14</f>
        <v>0</v>
      </c>
    </row>
    <row r="15" spans="1:10" ht="12.75">
      <c r="A15" s="27" t="s">
        <v>65</v>
      </c>
      <c r="B15" s="28">
        <v>183295</v>
      </c>
      <c r="C15" s="28">
        <v>196070</v>
      </c>
      <c r="D15" s="28">
        <v>379365</v>
      </c>
      <c r="E15" s="29"/>
      <c r="F15" s="29"/>
      <c r="G15" s="30">
        <f>E15+F15</f>
        <v>0</v>
      </c>
      <c r="H15" s="29"/>
      <c r="I15" s="29"/>
      <c r="J15" s="30">
        <f>H15+I15</f>
        <v>0</v>
      </c>
    </row>
    <row r="16" spans="1:10" ht="12.75">
      <c r="A16" s="27" t="s">
        <v>66</v>
      </c>
      <c r="B16" s="28">
        <v>164340</v>
      </c>
      <c r="C16" s="28">
        <v>191160</v>
      </c>
      <c r="D16" s="28">
        <v>355500</v>
      </c>
      <c r="E16" s="29"/>
      <c r="F16" s="29"/>
      <c r="G16" s="30">
        <f>E16+F16</f>
        <v>0</v>
      </c>
      <c r="H16" s="29"/>
      <c r="I16" s="29"/>
      <c r="J16" s="30">
        <f>H16+I16</f>
        <v>0</v>
      </c>
    </row>
    <row r="17" spans="1:10" ht="12.75">
      <c r="A17" s="27" t="s">
        <v>67</v>
      </c>
      <c r="B17" s="28">
        <v>163098</v>
      </c>
      <c r="C17" s="28">
        <v>171299</v>
      </c>
      <c r="D17" s="28">
        <v>334397</v>
      </c>
      <c r="E17" s="29"/>
      <c r="F17" s="29"/>
      <c r="G17" s="30">
        <f>E17+F17</f>
        <v>0</v>
      </c>
      <c r="H17" s="29"/>
      <c r="I17" s="29"/>
      <c r="J17" s="30">
        <f>H17+I17</f>
        <v>0</v>
      </c>
    </row>
    <row r="18" spans="1:10" ht="12.75">
      <c r="A18" s="27" t="s">
        <v>68</v>
      </c>
      <c r="B18" s="28">
        <v>147570</v>
      </c>
      <c r="C18" s="28">
        <v>141911</v>
      </c>
      <c r="D18" s="28">
        <v>289481</v>
      </c>
      <c r="E18" s="29"/>
      <c r="F18" s="29"/>
      <c r="G18" s="30">
        <f>E18+F18</f>
        <v>0</v>
      </c>
      <c r="H18" s="29"/>
      <c r="I18" s="29"/>
      <c r="J18" s="30">
        <f>H18+I18</f>
        <v>0</v>
      </c>
    </row>
    <row r="19" spans="1:10" ht="12.75">
      <c r="A19" s="27" t="s">
        <v>69</v>
      </c>
      <c r="B19" s="28">
        <v>124027</v>
      </c>
      <c r="C19" s="28">
        <v>114601</v>
      </c>
      <c r="D19" s="28">
        <v>238628</v>
      </c>
      <c r="E19" s="29"/>
      <c r="F19" s="29"/>
      <c r="G19" s="30">
        <f>E19+F19</f>
        <v>0</v>
      </c>
      <c r="H19" s="29"/>
      <c r="I19" s="29"/>
      <c r="J19" s="30">
        <f>H19+I19</f>
        <v>0</v>
      </c>
    </row>
    <row r="20" spans="1:10" ht="12.75">
      <c r="A20" s="27" t="s">
        <v>70</v>
      </c>
      <c r="B20" s="28">
        <v>93830</v>
      </c>
      <c r="C20" s="28">
        <v>86626</v>
      </c>
      <c r="D20" s="28">
        <v>180456</v>
      </c>
      <c r="E20" s="29"/>
      <c r="F20" s="29"/>
      <c r="G20" s="30">
        <f>E20+F20</f>
        <v>0</v>
      </c>
      <c r="H20" s="29"/>
      <c r="I20" s="29"/>
      <c r="J20" s="30">
        <f>H20+I20</f>
        <v>0</v>
      </c>
    </row>
    <row r="21" spans="1:10" ht="12.75">
      <c r="A21" s="27" t="s">
        <v>71</v>
      </c>
      <c r="B21" s="28">
        <v>70361</v>
      </c>
      <c r="C21" s="28">
        <v>66672</v>
      </c>
      <c r="D21" s="28">
        <v>137033</v>
      </c>
      <c r="E21" s="29"/>
      <c r="F21" s="29"/>
      <c r="G21" s="30">
        <f>E21+F21</f>
        <v>0</v>
      </c>
      <c r="H21" s="29"/>
      <c r="I21" s="29"/>
      <c r="J21" s="30">
        <f>H21+I21</f>
        <v>0</v>
      </c>
    </row>
    <row r="22" spans="1:10" ht="12.75">
      <c r="A22" s="27" t="s">
        <v>72</v>
      </c>
      <c r="B22" s="28">
        <v>49171</v>
      </c>
      <c r="C22" s="28">
        <v>53470</v>
      </c>
      <c r="D22" s="28">
        <v>102641</v>
      </c>
      <c r="E22" s="29"/>
      <c r="F22" s="29"/>
      <c r="G22" s="30">
        <f>E22+F22</f>
        <v>0</v>
      </c>
      <c r="H22" s="29"/>
      <c r="I22" s="29"/>
      <c r="J22" s="30">
        <f>H22+I22</f>
        <v>0</v>
      </c>
    </row>
    <row r="23" spans="1:10" ht="12.75">
      <c r="A23" s="27" t="s">
        <v>73</v>
      </c>
      <c r="B23" s="28">
        <v>35307</v>
      </c>
      <c r="C23" s="28">
        <v>39160</v>
      </c>
      <c r="D23" s="28">
        <v>74467</v>
      </c>
      <c r="E23" s="29"/>
      <c r="F23" s="29"/>
      <c r="G23" s="30">
        <f>E23+F23</f>
        <v>0</v>
      </c>
      <c r="H23" s="29"/>
      <c r="I23" s="29"/>
      <c r="J23" s="30">
        <f>H23+I23</f>
        <v>0</v>
      </c>
    </row>
    <row r="24" spans="1:10" ht="12.75">
      <c r="A24" s="27" t="s">
        <v>74</v>
      </c>
      <c r="B24" s="28">
        <v>26655</v>
      </c>
      <c r="C24" s="28">
        <v>31320</v>
      </c>
      <c r="D24" s="28">
        <v>57975</v>
      </c>
      <c r="E24" s="29"/>
      <c r="F24" s="29"/>
      <c r="G24" s="30">
        <f>E24+F24</f>
        <v>0</v>
      </c>
      <c r="H24" s="29"/>
      <c r="I24" s="29"/>
      <c r="J24" s="30">
        <f>H24+I24</f>
        <v>0</v>
      </c>
    </row>
    <row r="25" spans="1:10" ht="12.75">
      <c r="A25" s="27" t="s">
        <v>75</v>
      </c>
      <c r="B25" s="28">
        <v>50161</v>
      </c>
      <c r="C25" s="28">
        <v>69372</v>
      </c>
      <c r="D25" s="28">
        <v>119533</v>
      </c>
      <c r="E25" s="29"/>
      <c r="F25" s="29"/>
      <c r="G25" s="30">
        <f>E25+F25</f>
        <v>0</v>
      </c>
      <c r="H25" s="29"/>
      <c r="I25" s="29"/>
      <c r="J25" s="30">
        <f>H25+I25</f>
        <v>0</v>
      </c>
    </row>
    <row r="26" spans="1:10" ht="12.75">
      <c r="A26" s="27" t="s">
        <v>61</v>
      </c>
      <c r="B26" s="30">
        <f>SUM(B12:B25)</f>
        <v>1821357</v>
      </c>
      <c r="C26" s="30">
        <f>SUM(C12:C25)</f>
        <v>1876133</v>
      </c>
      <c r="D26" s="28">
        <v>3697490</v>
      </c>
      <c r="E26" s="30">
        <f>SUM(E12:E25)</f>
        <v>0</v>
      </c>
      <c r="F26" s="30">
        <f>SUM(F12:F25)</f>
        <v>0</v>
      </c>
      <c r="G26" s="30">
        <f>E26+F26</f>
        <v>0</v>
      </c>
      <c r="H26" s="30">
        <f>SUM(H12:H25)</f>
        <v>0</v>
      </c>
      <c r="I26" s="30">
        <f>SUM(I12:I25)</f>
        <v>0</v>
      </c>
      <c r="J26" s="30">
        <f>H26+I26</f>
        <v>0</v>
      </c>
    </row>
    <row r="27" spans="1:10" ht="12.75">
      <c r="A27" s="31" t="s">
        <v>76</v>
      </c>
      <c r="B27" s="32"/>
      <c r="C27" s="33">
        <f>SUM(C15:C20)</f>
        <v>901667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2911.849</v>
      </c>
      <c r="C41" s="46" t="s">
        <v>91</v>
      </c>
      <c r="D41" s="47"/>
      <c r="E41" s="48"/>
      <c r="F41" s="47"/>
      <c r="G41" s="48"/>
    </row>
    <row r="42" spans="1:7" s="49" customFormat="1" ht="12.75">
      <c r="A42" s="27" t="s">
        <v>96</v>
      </c>
      <c r="B42" s="45">
        <v>110.6</v>
      </c>
      <c r="C42" s="46" t="s">
        <v>91</v>
      </c>
      <c r="D42" s="47"/>
      <c r="E42" s="48"/>
      <c r="F42" s="47"/>
      <c r="G42" s="48"/>
    </row>
    <row r="43" spans="1:7" s="49" customFormat="1" ht="12.75">
      <c r="A43" s="44" t="s">
        <v>97</v>
      </c>
      <c r="B43" s="45">
        <v>167.7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413</v>
      </c>
    </row>
    <row r="4" ht="12.75">
      <c r="A4" s="82"/>
    </row>
    <row r="5" ht="12.75">
      <c r="A5" s="238" t="s">
        <v>414</v>
      </c>
    </row>
    <row r="6" spans="1:3" ht="12.75">
      <c r="A6" s="63" t="s">
        <v>415</v>
      </c>
      <c r="B6" s="239"/>
      <c r="C6" s="4"/>
    </row>
    <row r="7" spans="1:3" ht="12.75">
      <c r="A7" s="240" t="s">
        <v>416</v>
      </c>
      <c r="B7" s="241"/>
      <c r="C7" s="4"/>
    </row>
    <row r="8" spans="1:3" ht="12.75">
      <c r="A8" s="242" t="s">
        <v>417</v>
      </c>
      <c r="B8" s="242">
        <v>0</v>
      </c>
      <c r="C8" s="243" t="s">
        <v>297</v>
      </c>
    </row>
    <row r="9" spans="1:3" ht="12.75">
      <c r="A9" s="244" t="s">
        <v>418</v>
      </c>
      <c r="B9" s="244"/>
      <c r="C9" s="245" t="s">
        <v>297</v>
      </c>
    </row>
    <row r="10" spans="1:3" ht="12.75">
      <c r="A10" s="244" t="s">
        <v>419</v>
      </c>
      <c r="B10" s="244"/>
      <c r="C10" s="245" t="s">
        <v>297</v>
      </c>
    </row>
    <row r="11" spans="1:3" ht="12.75">
      <c r="A11" s="240" t="s">
        <v>420</v>
      </c>
      <c r="B11" s="241"/>
      <c r="C11" s="4"/>
    </row>
    <row r="12" spans="1:3" ht="18.75" customHeight="1">
      <c r="A12" s="246" t="s">
        <v>421</v>
      </c>
      <c r="B12" s="247">
        <f>B8*B9*B10</f>
        <v>0</v>
      </c>
      <c r="C12" s="4"/>
    </row>
    <row r="13" spans="1:3" ht="12.75">
      <c r="A13" s="248" t="s">
        <v>422</v>
      </c>
      <c r="B13" s="249">
        <f>B6-(B12*B6)</f>
        <v>0</v>
      </c>
      <c r="C13" s="4"/>
    </row>
    <row r="14" spans="1:3" ht="12.75">
      <c r="A14" s="250"/>
      <c r="B14" s="251"/>
      <c r="C14" s="4"/>
    </row>
    <row r="15" spans="1:3" ht="12.75">
      <c r="A15" s="252" t="s">
        <v>423</v>
      </c>
      <c r="B15" s="253"/>
      <c r="C15" s="4"/>
    </row>
    <row r="16" spans="1:3" ht="12.75">
      <c r="A16" s="63" t="s">
        <v>424</v>
      </c>
      <c r="B16" s="239">
        <f>B6-(B6*B8)</f>
        <v>0</v>
      </c>
      <c r="C16" s="4"/>
    </row>
    <row r="17" spans="1:3" ht="12.75">
      <c r="A17" s="240" t="s">
        <v>416</v>
      </c>
      <c r="B17" s="241"/>
      <c r="C17" s="4"/>
    </row>
    <row r="18" spans="1:3" ht="12.75">
      <c r="A18" s="244" t="s">
        <v>425</v>
      </c>
      <c r="B18" s="244"/>
      <c r="C18" s="245" t="s">
        <v>297</v>
      </c>
    </row>
    <row r="19" spans="1:3" ht="12.75">
      <c r="A19" s="244" t="s">
        <v>426</v>
      </c>
      <c r="B19" s="244"/>
      <c r="C19" s="245" t="s">
        <v>297</v>
      </c>
    </row>
    <row r="20" spans="1:3" ht="12.75">
      <c r="A20" s="254" t="s">
        <v>427</v>
      </c>
      <c r="B20" s="254"/>
      <c r="C20" s="255" t="s">
        <v>297</v>
      </c>
    </row>
    <row r="21" spans="1:3" ht="12.75">
      <c r="A21" s="240" t="s">
        <v>420</v>
      </c>
      <c r="B21" s="241"/>
      <c r="C21" s="4"/>
    </row>
    <row r="22" spans="1:3" ht="12.75">
      <c r="A22" s="246" t="s">
        <v>428</v>
      </c>
      <c r="B22" s="249">
        <f>B18*B19*B20</f>
        <v>0</v>
      </c>
      <c r="C22" s="4"/>
    </row>
    <row r="23" spans="1:3" ht="12.75">
      <c r="A23" s="256" t="s">
        <v>429</v>
      </c>
      <c r="B23" s="249">
        <f>B16-(B22*B16)</f>
        <v>0</v>
      </c>
      <c r="C23" s="257"/>
    </row>
    <row r="25" ht="12.75">
      <c r="A25" s="258" t="s">
        <v>61</v>
      </c>
    </row>
    <row r="26" spans="1:2" ht="12.75">
      <c r="A26" s="259" t="s">
        <v>430</v>
      </c>
      <c r="B26" s="260">
        <f>IF(B13=B16,B23,B23+B13)</f>
        <v>0</v>
      </c>
    </row>
    <row r="28" spans="1:6" ht="12.75">
      <c r="A28" s="261" t="s">
        <v>431</v>
      </c>
      <c r="B28" s="261"/>
      <c r="C28" s="261"/>
      <c r="D28" s="261"/>
      <c r="E28" s="261"/>
      <c r="F28" s="261"/>
    </row>
    <row r="29" spans="1:6" ht="12.75">
      <c r="A29" s="261" t="s">
        <v>432</v>
      </c>
      <c r="B29" s="261"/>
      <c r="C29" s="261"/>
      <c r="D29" s="261"/>
      <c r="E29" s="261"/>
      <c r="F29" s="261"/>
    </row>
    <row r="30" spans="1:6" ht="12.75" customHeight="1">
      <c r="A30" s="262" t="s">
        <v>433</v>
      </c>
      <c r="B30" s="262"/>
      <c r="C30" s="262"/>
      <c r="D30" s="262"/>
      <c r="E30" s="262"/>
      <c r="F30" s="262"/>
    </row>
    <row r="31" spans="1:6" ht="12.75" customHeight="1">
      <c r="A31" s="263" t="s">
        <v>434</v>
      </c>
      <c r="B31" s="263"/>
      <c r="C31" s="263"/>
      <c r="D31" s="263"/>
      <c r="E31" s="263"/>
      <c r="F31" s="263"/>
    </row>
    <row r="32" spans="1:6" ht="12.75" customHeight="1">
      <c r="A32" s="264" t="s">
        <v>435</v>
      </c>
      <c r="B32" s="264"/>
      <c r="C32" s="264"/>
      <c r="D32" s="264"/>
      <c r="E32" s="264"/>
      <c r="F32" s="264"/>
    </row>
    <row r="33" spans="1:6" ht="14.25" customHeight="1">
      <c r="A33" s="264" t="s">
        <v>436</v>
      </c>
      <c r="B33" s="264"/>
      <c r="C33" s="264"/>
      <c r="D33" s="264"/>
      <c r="E33" s="264"/>
      <c r="F33" s="264"/>
    </row>
    <row r="34" spans="1:6" ht="12.75" customHeight="1">
      <c r="A34" s="264" t="s">
        <v>437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438</v>
      </c>
      <c r="B3" s="82"/>
      <c r="C3" s="82"/>
      <c r="D3" s="82"/>
      <c r="E3" s="82"/>
    </row>
    <row r="5" spans="1:5" ht="12.75">
      <c r="A5" s="265" t="s">
        <v>439</v>
      </c>
      <c r="B5" s="266"/>
      <c r="C5" s="266"/>
      <c r="D5" s="266"/>
      <c r="E5" s="266"/>
    </row>
    <row r="6" spans="1:5" ht="15" customHeight="1">
      <c r="A6" s="266"/>
      <c r="B6" s="267" t="s">
        <v>57</v>
      </c>
      <c r="C6" s="267"/>
      <c r="D6" s="267"/>
      <c r="E6" s="268" t="s">
        <v>284</v>
      </c>
    </row>
    <row r="7" spans="1:5" ht="12.75">
      <c r="A7" s="269" t="s">
        <v>313</v>
      </c>
      <c r="B7" s="270" t="s">
        <v>440</v>
      </c>
      <c r="C7" s="270" t="s">
        <v>441</v>
      </c>
      <c r="D7" s="271" t="s">
        <v>442</v>
      </c>
      <c r="E7" s="266"/>
    </row>
    <row r="8" spans="1:5" ht="12.75" customHeight="1">
      <c r="A8" s="270" t="s">
        <v>443</v>
      </c>
      <c r="B8" s="272">
        <f>'G6PD-E2.4'!E6</f>
        <v>0</v>
      </c>
      <c r="C8" s="273">
        <f>'G6PD-E2.4'!E7</f>
        <v>0</v>
      </c>
      <c r="D8" s="273">
        <f>'G6PD-E2.4'!F7</f>
        <v>0</v>
      </c>
      <c r="E8" s="274" t="s">
        <v>444</v>
      </c>
    </row>
    <row r="9" spans="1:5" ht="12.75" customHeight="1">
      <c r="A9" s="270" t="s">
        <v>445</v>
      </c>
      <c r="B9" s="273">
        <f>'G6PD-E2.4'!E8</f>
        <v>0</v>
      </c>
      <c r="C9" s="273">
        <f>'G6PD-E2.4'!E9</f>
        <v>0</v>
      </c>
      <c r="D9" s="273">
        <f>'G6PD-E2.4'!F9</f>
        <v>0</v>
      </c>
      <c r="E9" s="275" t="s">
        <v>444</v>
      </c>
    </row>
    <row r="10" spans="1:5" ht="12.75" customHeight="1">
      <c r="A10" s="270" t="s">
        <v>446</v>
      </c>
      <c r="B10" s="272">
        <f>'G6PD-E2.4'!E6+'G6PD-E2.4'!E8</f>
        <v>0</v>
      </c>
      <c r="C10" s="273">
        <f>('G6PD-E2.4'!E7+'G6PD-E2.4'!E9)</f>
        <v>0</v>
      </c>
      <c r="D10" s="276"/>
      <c r="E10" s="275" t="s">
        <v>444</v>
      </c>
    </row>
    <row r="11" spans="1:5" ht="12.75" customHeight="1">
      <c r="A11" s="270" t="s">
        <v>447</v>
      </c>
      <c r="B11" s="273">
        <f>'G6PD-E1.1'!E19</f>
        <v>0</v>
      </c>
      <c r="C11" s="273">
        <f>'G6PD-E1.1'!E11</f>
        <v>0</v>
      </c>
      <c r="D11" s="273">
        <f>'G6PD-E1.1'!F11</f>
        <v>0</v>
      </c>
      <c r="E11" s="277" t="s">
        <v>448</v>
      </c>
    </row>
    <row r="12" spans="1:5" ht="12.75">
      <c r="A12" s="266"/>
      <c r="B12" s="266"/>
      <c r="C12" s="266"/>
      <c r="D12" s="266"/>
      <c r="E12" s="266"/>
    </row>
    <row r="13" spans="1:5" ht="12.75">
      <c r="A13" s="265" t="s">
        <v>449</v>
      </c>
      <c r="B13" s="266"/>
      <c r="C13" s="266"/>
      <c r="D13" s="266"/>
      <c r="E13" s="266"/>
    </row>
    <row r="14" spans="1:5" ht="15" customHeight="1">
      <c r="A14" s="266"/>
      <c r="B14" s="267" t="s">
        <v>57</v>
      </c>
      <c r="C14" s="267"/>
      <c r="D14" s="267"/>
      <c r="E14" s="268" t="s">
        <v>284</v>
      </c>
    </row>
    <row r="15" spans="1:5" ht="12.75">
      <c r="A15" s="269" t="s">
        <v>313</v>
      </c>
      <c r="B15" s="270" t="s">
        <v>440</v>
      </c>
      <c r="C15" s="270" t="s">
        <v>450</v>
      </c>
      <c r="D15" s="271" t="s">
        <v>442</v>
      </c>
      <c r="E15" s="266"/>
    </row>
    <row r="16" spans="1:5" ht="12.75" customHeight="1">
      <c r="A16" s="270" t="s">
        <v>451</v>
      </c>
      <c r="B16" s="272">
        <f>'G6PD-E3.4'!E7</f>
        <v>0</v>
      </c>
      <c r="C16" s="269"/>
      <c r="D16" s="269"/>
      <c r="E16" s="274" t="s">
        <v>452</v>
      </c>
    </row>
    <row r="17" spans="1:5" ht="12.75" customHeight="1">
      <c r="A17" s="270" t="s">
        <v>453</v>
      </c>
      <c r="B17" s="272">
        <f>'G6PD-E3.4'!E9</f>
        <v>0</v>
      </c>
      <c r="C17" s="272">
        <f>'G6PD-E3.4'!E10</f>
        <v>0</v>
      </c>
      <c r="D17" s="273">
        <f>'G6PD-E3.4'!F10</f>
        <v>0</v>
      </c>
      <c r="E17" s="275" t="s">
        <v>452</v>
      </c>
    </row>
    <row r="18" spans="1:5" ht="12.75" customHeight="1">
      <c r="A18" s="270" t="s">
        <v>454</v>
      </c>
      <c r="B18" s="272">
        <f>'G6PD-E3.4'!E11</f>
        <v>0</v>
      </c>
      <c r="C18" s="272">
        <f>'G6PD-E3.4'!E12</f>
        <v>0</v>
      </c>
      <c r="D18" s="273">
        <f>'G6PD-E3.4'!F12</f>
        <v>0</v>
      </c>
      <c r="E18" s="275" t="s">
        <v>452</v>
      </c>
    </row>
    <row r="19" spans="1:5" ht="12.75" customHeight="1">
      <c r="A19" s="270" t="s">
        <v>455</v>
      </c>
      <c r="B19" s="272">
        <f>'G6PD-E3.4'!E13</f>
        <v>0</v>
      </c>
      <c r="C19" s="272">
        <f>'G6PD-E3.4'!E14</f>
        <v>0</v>
      </c>
      <c r="D19" s="273">
        <f>'G6PD-E3.4'!F14</f>
        <v>0</v>
      </c>
      <c r="E19" s="275" t="s">
        <v>452</v>
      </c>
    </row>
    <row r="20" spans="1:5" ht="29.25" customHeight="1">
      <c r="A20" s="270" t="s">
        <v>456</v>
      </c>
      <c r="B20" s="272">
        <f>'G6PD-E3.4'!E15</f>
        <v>0</v>
      </c>
      <c r="C20" s="269"/>
      <c r="D20" s="273">
        <f>'G6PD-E3.4'!F15</f>
        <v>0</v>
      </c>
      <c r="E20" s="277" t="s">
        <v>452</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457</v>
      </c>
    </row>
    <row r="5" spans="1:6" ht="40.5" customHeight="1">
      <c r="A5" s="278" t="s">
        <v>458</v>
      </c>
      <c r="B5" s="279" t="s">
        <v>459</v>
      </c>
      <c r="C5" s="279"/>
      <c r="D5" s="280"/>
      <c r="E5" s="281"/>
      <c r="F5" s="4"/>
    </row>
    <row r="6" spans="1:6" ht="12.75">
      <c r="A6" s="282" t="s">
        <v>313</v>
      </c>
      <c r="B6" s="282" t="s">
        <v>440</v>
      </c>
      <c r="C6" s="282" t="s">
        <v>460</v>
      </c>
      <c r="D6" s="280"/>
      <c r="E6" s="281"/>
      <c r="F6" s="4"/>
    </row>
    <row r="7" spans="1:6" ht="12.75">
      <c r="A7" s="282" t="s">
        <v>461</v>
      </c>
      <c r="B7" s="283"/>
      <c r="C7" s="283"/>
      <c r="D7" s="280"/>
      <c r="E7" s="281"/>
      <c r="F7" s="4"/>
    </row>
    <row r="8" spans="1:6" ht="12.75">
      <c r="A8" s="282" t="s">
        <v>462</v>
      </c>
      <c r="B8" s="283"/>
      <c r="C8" s="283"/>
      <c r="D8" s="280"/>
      <c r="E8" s="281"/>
      <c r="F8" s="4"/>
    </row>
    <row r="9" spans="1:6" ht="12.75">
      <c r="A9" s="281"/>
      <c r="B9" s="281"/>
      <c r="C9" s="281"/>
      <c r="D9" s="281"/>
      <c r="E9" s="13"/>
      <c r="F9" s="4"/>
    </row>
    <row r="10" spans="1:6" ht="12.75">
      <c r="A10" s="284" t="s">
        <v>463</v>
      </c>
      <c r="B10" s="284" t="s">
        <v>464</v>
      </c>
      <c r="C10" s="285"/>
      <c r="D10" s="285"/>
      <c r="E10" s="281"/>
      <c r="F10" s="4"/>
    </row>
    <row r="11" spans="1:6" ht="12.75">
      <c r="A11" s="286" t="s">
        <v>465</v>
      </c>
      <c r="B11" s="286" t="s">
        <v>466</v>
      </c>
      <c r="C11" s="286" t="s">
        <v>467</v>
      </c>
      <c r="D11" s="286" t="s">
        <v>468</v>
      </c>
      <c r="E11" s="281"/>
      <c r="F11" s="4"/>
    </row>
    <row r="12" spans="1:6" ht="12.75">
      <c r="A12" s="286" t="s">
        <v>469</v>
      </c>
      <c r="B12" s="286"/>
      <c r="C12" s="286"/>
      <c r="D12" s="286"/>
      <c r="E12" s="281"/>
      <c r="F12" s="4"/>
    </row>
    <row r="13" spans="1:6" ht="12.75">
      <c r="A13" s="286" t="s">
        <v>470</v>
      </c>
      <c r="B13" s="286"/>
      <c r="C13" s="286"/>
      <c r="D13" s="286"/>
      <c r="E13" s="281"/>
      <c r="F13" s="4"/>
    </row>
    <row r="14" spans="1:6" ht="12.75">
      <c r="A14" s="286" t="s">
        <v>471</v>
      </c>
      <c r="B14" s="286"/>
      <c r="C14" s="286"/>
      <c r="D14" s="286"/>
      <c r="E14" s="281"/>
      <c r="F14" s="4"/>
    </row>
    <row r="15" spans="1:6" ht="12.75">
      <c r="A15" s="286" t="s">
        <v>472</v>
      </c>
      <c r="B15" s="286"/>
      <c r="C15" s="286"/>
      <c r="D15" s="286"/>
      <c r="E15" s="281"/>
      <c r="F15" s="4"/>
    </row>
    <row r="16" spans="1:6" ht="12.75">
      <c r="A16" s="286" t="s">
        <v>473</v>
      </c>
      <c r="B16" s="286"/>
      <c r="C16" s="286"/>
      <c r="D16" s="286"/>
      <c r="E16" s="281"/>
      <c r="F16" s="4"/>
    </row>
    <row r="17" spans="1:6" ht="12.75">
      <c r="A17" s="281"/>
      <c r="B17" s="281"/>
      <c r="C17" s="281"/>
      <c r="D17" s="281"/>
      <c r="E17" s="13"/>
      <c r="F17" s="4"/>
    </row>
    <row r="18" spans="1:6" ht="12.75">
      <c r="A18" s="284" t="s">
        <v>474</v>
      </c>
      <c r="B18" s="284" t="s">
        <v>475</v>
      </c>
      <c r="C18" s="285"/>
      <c r="D18" s="285"/>
      <c r="E18" s="281"/>
      <c r="F18" s="4"/>
    </row>
    <row r="19" spans="1:6" ht="12.75">
      <c r="A19" s="286" t="s">
        <v>465</v>
      </c>
      <c r="B19" s="286" t="s">
        <v>466</v>
      </c>
      <c r="C19" s="286" t="s">
        <v>467</v>
      </c>
      <c r="D19" s="286" t="s">
        <v>468</v>
      </c>
      <c r="E19" s="281"/>
      <c r="F19" s="4"/>
    </row>
    <row r="20" spans="1:6" ht="12.75">
      <c r="A20" s="286" t="s">
        <v>469</v>
      </c>
      <c r="B20" s="286"/>
      <c r="C20" s="286"/>
      <c r="D20" s="286"/>
      <c r="E20" s="281"/>
      <c r="F20" s="4"/>
    </row>
    <row r="21" spans="1:6" ht="12.75">
      <c r="A21" s="286" t="s">
        <v>470</v>
      </c>
      <c r="B21" s="286"/>
      <c r="C21" s="286"/>
      <c r="D21" s="286"/>
      <c r="E21" s="281"/>
      <c r="F21" s="4"/>
    </row>
    <row r="22" spans="1:6" ht="12.75">
      <c r="A22" s="286" t="s">
        <v>471</v>
      </c>
      <c r="B22" s="286"/>
      <c r="C22" s="286"/>
      <c r="D22" s="286"/>
      <c r="E22" s="281"/>
      <c r="F22" s="4"/>
    </row>
    <row r="23" spans="1:6" ht="12.75">
      <c r="A23" s="286" t="s">
        <v>472</v>
      </c>
      <c r="B23" s="286"/>
      <c r="C23" s="286"/>
      <c r="D23" s="286"/>
      <c r="E23" s="281"/>
      <c r="F23" s="4"/>
    </row>
    <row r="24" spans="1:6" ht="12.75">
      <c r="A24" s="286" t="s">
        <v>473</v>
      </c>
      <c r="B24" s="286"/>
      <c r="C24" s="286"/>
      <c r="D24" s="286"/>
      <c r="E24" s="281"/>
      <c r="F24" s="4"/>
    </row>
    <row r="25" spans="1:6" ht="12.75">
      <c r="A25" s="281"/>
      <c r="B25" s="281"/>
      <c r="C25" s="281"/>
      <c r="D25" s="281"/>
      <c r="E25" s="13"/>
      <c r="F25" s="4"/>
    </row>
    <row r="26" spans="1:6" ht="12.75">
      <c r="A26" s="284" t="s">
        <v>476</v>
      </c>
      <c r="B26" s="284" t="s">
        <v>477</v>
      </c>
      <c r="C26" s="285"/>
      <c r="D26" s="285"/>
      <c r="E26" s="281"/>
      <c r="F26" s="4"/>
    </row>
    <row r="27" spans="1:6" ht="12.75">
      <c r="A27" s="286" t="s">
        <v>465</v>
      </c>
      <c r="B27" s="286" t="s">
        <v>466</v>
      </c>
      <c r="C27" s="286" t="s">
        <v>478</v>
      </c>
      <c r="D27" s="286" t="s">
        <v>479</v>
      </c>
      <c r="E27" s="281"/>
      <c r="F27" s="4"/>
    </row>
    <row r="28" spans="1:6" ht="12.75">
      <c r="A28" s="286" t="s">
        <v>480</v>
      </c>
      <c r="B28" s="286"/>
      <c r="C28" s="286"/>
      <c r="D28" s="286"/>
      <c r="E28" s="281"/>
      <c r="F28" s="4"/>
    </row>
    <row r="29" spans="1:6" ht="12.75">
      <c r="A29" s="286" t="s">
        <v>481</v>
      </c>
      <c r="B29" s="286"/>
      <c r="C29" s="286"/>
      <c r="D29" s="286"/>
      <c r="E29" s="281"/>
      <c r="F29" s="4"/>
    </row>
    <row r="30" spans="1:6" ht="12.75">
      <c r="A30" s="286" t="s">
        <v>482</v>
      </c>
      <c r="B30" s="286"/>
      <c r="C30" s="286"/>
      <c r="D30" s="286"/>
      <c r="E30" s="281"/>
      <c r="F30" s="4"/>
    </row>
    <row r="31" spans="1:6" ht="12.75">
      <c r="A31" s="286" t="s">
        <v>483</v>
      </c>
      <c r="B31" s="286"/>
      <c r="C31" s="286"/>
      <c r="D31" s="286"/>
      <c r="E31" s="281"/>
      <c r="F31" s="4"/>
    </row>
    <row r="32" spans="1:6" ht="12.75">
      <c r="A32" s="286" t="s">
        <v>484</v>
      </c>
      <c r="B32" s="286"/>
      <c r="C32" s="286"/>
      <c r="D32" s="286"/>
      <c r="E32" s="281"/>
      <c r="F32" s="4"/>
    </row>
    <row r="33" spans="1:6" ht="12.75">
      <c r="A33" s="286" t="s">
        <v>485</v>
      </c>
      <c r="B33" s="286"/>
      <c r="C33" s="286"/>
      <c r="D33" s="286"/>
      <c r="E33" s="281"/>
      <c r="F33" s="4"/>
    </row>
    <row r="34" spans="1:6" ht="12.75">
      <c r="A34" s="286" t="s">
        <v>473</v>
      </c>
      <c r="B34" s="286"/>
      <c r="C34" s="286"/>
      <c r="D34" s="286"/>
      <c r="E34" s="281"/>
      <c r="F34" s="4"/>
    </row>
    <row r="35" spans="1:6" ht="12.75">
      <c r="A35" s="281"/>
      <c r="B35" s="281"/>
      <c r="C35" s="281"/>
      <c r="D35" s="281"/>
      <c r="E35" s="13"/>
      <c r="F35" s="4"/>
    </row>
    <row r="36" spans="1:6" ht="12.75">
      <c r="A36" s="284" t="s">
        <v>486</v>
      </c>
      <c r="B36" s="284" t="s">
        <v>487</v>
      </c>
      <c r="C36" s="285"/>
      <c r="D36" s="285"/>
      <c r="E36" s="281"/>
      <c r="F36" s="4"/>
    </row>
    <row r="37" spans="1:6" ht="12.75">
      <c r="A37" s="286" t="s">
        <v>465</v>
      </c>
      <c r="B37" s="286" t="s">
        <v>466</v>
      </c>
      <c r="C37" s="286" t="s">
        <v>478</v>
      </c>
      <c r="D37" s="286" t="s">
        <v>479</v>
      </c>
      <c r="E37" s="281"/>
      <c r="F37" s="4"/>
    </row>
    <row r="38" spans="1:6" ht="12.75">
      <c r="A38" s="286" t="s">
        <v>480</v>
      </c>
      <c r="B38" s="286"/>
      <c r="C38" s="286"/>
      <c r="D38" s="286"/>
      <c r="E38" s="281"/>
      <c r="F38" s="4"/>
    </row>
    <row r="39" spans="1:6" ht="12.75">
      <c r="A39" s="286" t="s">
        <v>481</v>
      </c>
      <c r="B39" s="286"/>
      <c r="C39" s="286"/>
      <c r="D39" s="286"/>
      <c r="E39" s="281"/>
      <c r="F39" s="4"/>
    </row>
    <row r="40" spans="1:6" ht="12.75">
      <c r="A40" s="286" t="s">
        <v>482</v>
      </c>
      <c r="B40" s="286"/>
      <c r="C40" s="286"/>
      <c r="D40" s="286"/>
      <c r="E40" s="281"/>
      <c r="F40" s="4"/>
    </row>
    <row r="41" spans="1:6" ht="12.75">
      <c r="A41" s="286" t="s">
        <v>483</v>
      </c>
      <c r="B41" s="286"/>
      <c r="C41" s="286"/>
      <c r="D41" s="286"/>
      <c r="E41" s="281"/>
      <c r="F41" s="4"/>
    </row>
    <row r="42" spans="1:6" ht="12.75">
      <c r="A42" s="286" t="s">
        <v>484</v>
      </c>
      <c r="B42" s="286"/>
      <c r="C42" s="286"/>
      <c r="D42" s="286"/>
      <c r="E42" s="281"/>
      <c r="F42" s="4"/>
    </row>
    <row r="43" spans="1:6" ht="12.75">
      <c r="A43" s="286" t="s">
        <v>485</v>
      </c>
      <c r="B43" s="286"/>
      <c r="C43" s="286"/>
      <c r="D43" s="286"/>
      <c r="E43" s="281"/>
      <c r="F43" s="4"/>
    </row>
    <row r="44" spans="1:6" ht="12.75">
      <c r="A44" s="286" t="s">
        <v>473</v>
      </c>
      <c r="B44" s="286"/>
      <c r="C44" s="286"/>
      <c r="D44" s="286"/>
      <c r="E44" s="281"/>
      <c r="F44" s="4"/>
    </row>
    <row r="45" spans="1:6" ht="12.75">
      <c r="A45" s="281"/>
      <c r="B45" s="281"/>
      <c r="C45" s="281"/>
      <c r="D45" s="281"/>
      <c r="E45" s="13"/>
      <c r="F45" s="4"/>
    </row>
    <row r="46" spans="1:6" ht="12.75">
      <c r="A46" s="284" t="s">
        <v>488</v>
      </c>
      <c r="B46" s="284" t="s">
        <v>489</v>
      </c>
      <c r="C46" s="285"/>
      <c r="D46" s="285"/>
      <c r="E46" s="285"/>
      <c r="F46" s="4"/>
    </row>
    <row r="47" spans="1:6" ht="12.75">
      <c r="A47" s="287"/>
      <c r="B47" s="287" t="s">
        <v>490</v>
      </c>
      <c r="C47" s="287"/>
      <c r="D47" s="287" t="s">
        <v>491</v>
      </c>
      <c r="E47" s="287"/>
      <c r="F47" s="4"/>
    </row>
    <row r="48" spans="1:6" ht="12.75">
      <c r="A48" s="286" t="s">
        <v>313</v>
      </c>
      <c r="B48" s="286" t="s">
        <v>492</v>
      </c>
      <c r="C48" s="286" t="s">
        <v>493</v>
      </c>
      <c r="D48" s="286" t="s">
        <v>492</v>
      </c>
      <c r="E48" s="286" t="s">
        <v>493</v>
      </c>
      <c r="F48" s="4"/>
    </row>
    <row r="49" spans="1:6" ht="12.75">
      <c r="A49" s="287" t="s">
        <v>494</v>
      </c>
      <c r="B49" s="287"/>
      <c r="C49" s="287"/>
      <c r="D49" s="287"/>
      <c r="E49" s="287"/>
      <c r="F49" s="4"/>
    </row>
    <row r="50" spans="1:6" ht="12.75">
      <c r="A50" s="286" t="s">
        <v>495</v>
      </c>
      <c r="B50" s="288">
        <f>'G6PD-NA1'!B8</f>
        <v>0</v>
      </c>
      <c r="C50" s="289">
        <f>'G6PD-NA1'!C8</f>
        <v>0</v>
      </c>
      <c r="D50" s="290"/>
      <c r="E50" s="290"/>
      <c r="F50" s="4"/>
    </row>
    <row r="51" spans="1:6" ht="12.75">
      <c r="A51" s="286" t="s">
        <v>496</v>
      </c>
      <c r="B51" s="291">
        <f>'G6PD-NA1'!B9</f>
        <v>0</v>
      </c>
      <c r="C51" s="292">
        <f>'G6PD-NA1'!C9</f>
        <v>0</v>
      </c>
      <c r="D51" s="290"/>
      <c r="E51" s="290"/>
      <c r="F51" s="4"/>
    </row>
    <row r="52" spans="1:6" ht="12.75">
      <c r="A52" s="286" t="s">
        <v>497</v>
      </c>
      <c r="B52" s="288">
        <f>'G6PD-NA1'!B10</f>
        <v>0</v>
      </c>
      <c r="C52" s="289">
        <f>'G6PD-NA1'!C10</f>
        <v>0</v>
      </c>
      <c r="D52" s="290"/>
      <c r="E52" s="290"/>
      <c r="F52" s="4"/>
    </row>
    <row r="53" spans="1:6" ht="12.75">
      <c r="A53" s="287" t="s">
        <v>498</v>
      </c>
      <c r="B53" s="287"/>
      <c r="C53" s="287"/>
      <c r="D53" s="287"/>
      <c r="E53" s="287"/>
      <c r="F53" s="4"/>
    </row>
    <row r="54" spans="1:6" ht="12.75">
      <c r="A54" s="286" t="s">
        <v>205</v>
      </c>
      <c r="B54" s="290"/>
      <c r="C54" s="290"/>
      <c r="D54" s="290"/>
      <c r="E54" s="290"/>
      <c r="F54" s="4"/>
    </row>
    <row r="55" spans="1:6" ht="12.75">
      <c r="A55" s="287" t="s">
        <v>499</v>
      </c>
      <c r="B55" s="287"/>
      <c r="C55" s="287"/>
      <c r="D55" s="287"/>
      <c r="E55" s="287"/>
      <c r="F55" s="4"/>
    </row>
    <row r="56" spans="1:6" ht="12.75">
      <c r="A56" s="286" t="s">
        <v>500</v>
      </c>
      <c r="B56" s="289">
        <f>'G6PD-NA1'!B17</f>
        <v>0</v>
      </c>
      <c r="C56" s="289">
        <f>'G6PD-NA1'!D17</f>
        <v>0</v>
      </c>
      <c r="D56" s="290"/>
      <c r="E56" s="290"/>
      <c r="F56" s="4"/>
    </row>
    <row r="57" spans="1:6" ht="12.75">
      <c r="A57" s="286" t="s">
        <v>501</v>
      </c>
      <c r="B57" s="289">
        <f>'G6PD-NA1'!B18</f>
        <v>0</v>
      </c>
      <c r="C57" s="289">
        <f>'G6PD-NA1'!D18</f>
        <v>0</v>
      </c>
      <c r="D57" s="290"/>
      <c r="E57" s="290"/>
      <c r="F57" s="4"/>
    </row>
    <row r="58" spans="1:6" ht="12.75">
      <c r="A58" s="286" t="s">
        <v>502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145</v>
      </c>
      <c r="C19" s="46" t="s">
        <v>141</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