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<sst xmlns="http://schemas.openxmlformats.org/spreadsheetml/2006/main" count="991" uniqueCount="577">
  <si>
    <t>PHG Needs Assessment Calculator</t>
  </si>
  <si>
    <t>Mongolia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</si>
  <si>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</si>
  <si>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</si>
  <si>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</si>
  <si>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</si>
  <si>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</si>
  <si>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</si>
  <si>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</si>
  <si>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</si>
  <si>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</si>
  <si>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</si>
  <si>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</si>
  <si>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</si>
  <si>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</si>
  <si>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</si>
  <si>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</si>
  <si>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</si>
  <si>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</si>
  <si>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</si>
  <si>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</si>
  <si>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</si>
  <si>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</si>
  <si>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</si>
  <si>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</si>
  <si>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</si>
  <si>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</si>
  <si>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</si>
  <si>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</si>
  <si>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</si>
  <si>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</si>
  <si>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</si>
  <si>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</si>
  <si>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</si>
  <si>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</si>
  <si>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</si>
  <si>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</si>
  <si>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</si>
  <si>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</si>
  <si>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</si>
  <si>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</si>
  <si>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</si>
  <si>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</si>
  <si>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</si>
  <si>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</si>
  <si>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</si>
  <si>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</si>
  <si>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</si>
  <si>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</si>
  <si>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</si>
  <si>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</si>
  <si>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</si>
  <si>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</si>
  <si>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</si>
  <si>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</si>
  <si>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</si>
  <si>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</si>
  <si>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</si>
  <si>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</si>
  <si>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</si>
  <si>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</si>
  <si>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</si>
  <si>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</si>
  <si>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</si>
  <si>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</si>
  <si>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</si>
  <si>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</si>
  <si>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</si>
  <si>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</si>
  <si>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</si>
  <si>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</si>
  <si>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</si>
  <si>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</si>
  <si>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</si>
  <si>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</si>
  <si>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</si>
  <si>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</si>
  <si>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</si>
  <si>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</si>
  <si>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</si>
  <si>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</si>
  <si>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</si>
  <si>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</si>
  <si>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</si>
  <si>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</si>
  <si>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</si>
  <si>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</si>
  <si>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</si>
  <si>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</si>
  <si>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</si>
  <si>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</si>
  <si>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</si>
  <si>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</si>
  <si>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</si>
  <si>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</si>
  <si>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</si>
  <si>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</si>
  <si>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(SB): Still births (SB) / year / 1000 total births</t>
  </si>
  <si>
    <t>11.36</t>
  </si>
  <si>
    <t>WHO, 2009</t>
  </si>
  <si>
    <t>Total births in 1000s (LB+SB) per year</t>
  </si>
  <si>
    <t>Infant mortality rate: infant deaths / 1000 LB / year</t>
  </si>
  <si>
    <t>Under-5 mortality rate: U5 deaths / 1000 LB / year</t>
  </si>
  <si>
    <t>Percentage births in women &gt;35 years</t>
  </si>
  <si>
    <t>Life expectancy at birth (yrs)</t>
  </si>
  <si>
    <t>68.50</t>
  </si>
  <si>
    <t xml:space="preserve">% of marriages consanguineous </t>
  </si>
  <si>
    <t>Maternal health</t>
  </si>
  <si>
    <t>Prenatal visits – at least 1 visit (%)</t>
  </si>
  <si>
    <t>99.0</t>
  </si>
  <si>
    <t>Prenatal visits – at least 4 visits (%)</t>
  </si>
  <si>
    <t>−</t>
  </si>
  <si>
    <t>Births attended by skilled health personnel (%)</t>
  </si>
  <si>
    <t>98.8</t>
  </si>
  <si>
    <t>Contraception prevalence rate (%)</t>
  </si>
  <si>
    <t>54.9</t>
  </si>
  <si>
    <t>Unmet need for family planning (%)</t>
  </si>
  <si>
    <t>4.6</t>
  </si>
  <si>
    <t>WHO, 2003</t>
  </si>
  <si>
    <t>Total fertility rate</t>
  </si>
  <si>
    <t>2.49</t>
  </si>
  <si>
    <t>% home births</t>
  </si>
  <si>
    <t>% births at health care services</t>
  </si>
  <si>
    <t>98.50</t>
  </si>
  <si>
    <t>Newborn health</t>
  </si>
  <si>
    <t>Number of neonatal examinations by SBA / trained staff</t>
  </si>
  <si>
    <t>% neonatal examinations by SBA/ trained staff</t>
  </si>
  <si>
    <t>Socio-economic indicators</t>
  </si>
  <si>
    <t>Gross national income per capita (PPP int. $)</t>
  </si>
  <si>
    <t>4360</t>
  </si>
  <si>
    <t>% population living on &lt; US$1 per day</t>
  </si>
  <si>
    <t>22.4</t>
  </si>
  <si>
    <t>Birth registration coverage (%)</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</si>
  <si>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</si>
  <si>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</si>
  <si>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</si>
  <si>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</si>
  <si>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</si>
  <si>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</si>
  <si>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</si>
  <si>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</si>
  <si>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</si>
  <si>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</si>
  <si>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</si>
  <si>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250.5</t>
  </si>
  <si>
    <t>WHO 2011</t>
  </si>
  <si>
    <t>Total expenditure on health as percentage of GDP</t>
  </si>
  <si>
    <t>5.3</t>
  </si>
  <si>
    <t xml:space="preserve">Per capita government expenditure on health (PPP int. $) </t>
  </si>
  <si>
    <t>143.6</t>
  </si>
  <si>
    <t xml:space="preserve">External resources for health as percentage of total expenditure on health </t>
  </si>
  <si>
    <t>0.7</t>
  </si>
  <si>
    <t xml:space="preserve">General government expenditure on health as percentage of total expenditure on health  </t>
  </si>
  <si>
    <t>57.3</t>
  </si>
  <si>
    <t xml:space="preserve">Out-of-pocket expenditure as percentage of private expenditure on health </t>
  </si>
  <si>
    <t>93.1</t>
  </si>
  <si>
    <t xml:space="preserve">Private expenditure on health as percentage of total expenditure on health </t>
  </si>
  <si>
    <t>42.7</t>
  </si>
  <si>
    <t xml:space="preserve">General government expenditure on health as percentage of total government expenditure </t>
  </si>
  <si>
    <t>6.8</t>
  </si>
  <si>
    <t>Health Workforce</t>
  </si>
  <si>
    <t>Number of nursing and midwifery personnel</t>
  </si>
  <si>
    <t>9605</t>
  </si>
  <si>
    <t xml:space="preserve">Nursing and midwifery personnel density (per 10,000 population)  </t>
  </si>
  <si>
    <t>35</t>
  </si>
  <si>
    <t>Number of physicians</t>
  </si>
  <si>
    <t>7584</t>
  </si>
  <si>
    <t xml:space="preserve">Physician density (per 10,000 population) </t>
  </si>
  <si>
    <t>27.63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</si>
  <si>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</si>
  <si>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</si>
  <si>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</si>
  <si>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</si>
  <si>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</si>
  <si>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</si>
  <si>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</si>
  <si>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</si>
  <si>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</si>
  <si>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</si>
  <si>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</si>
  <si>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</si>
  <si>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</si>
  <si>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</si>
  <si>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</si>
  <si>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</si>
  <si>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</si>
  <si>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</si>
  <si>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</si>
  <si>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</si>
  <si>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</si>
  <si>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</si>
  <si>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</si>
  <si>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</si>
  <si>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</si>
  <si>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</si>
  <si>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</si>
  <si>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</si>
  <si>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</si>
  <si>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</si>
  <si>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</si>
  <si>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</si>
  <si>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</si>
  <si>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</si>
  <si>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</si>
  <si>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</si>
  <si>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</si>
  <si>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</si>
  <si>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</si>
  <si>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</si>
  <si>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</si>
  <si>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</si>
  <si>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</si>
  <si>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</si>
  <si>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</si>
  <si>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</si>
  <si>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</si>
  <si>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</si>
  <si>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206</t>
  </si>
  <si>
    <t>&lt;1 year olds</t>
  </si>
  <si>
    <t>No. of cases by level of impairment</t>
  </si>
  <si>
    <t>No or minor disability</t>
  </si>
  <si>
    <t>Moderate disability*</t>
  </si>
  <si>
    <t>Severe disability*</t>
  </si>
  <si>
    <t>Mortality and morbidity</t>
  </si>
  <si>
    <t xml:space="preserve">Mean life expectancy (yrs) </t>
  </si>
  <si>
    <t>18.5</t>
  </si>
  <si>
    <t>No. deaths &lt; 1yr</t>
  </si>
  <si>
    <t>112</t>
  </si>
  <si>
    <t>No. deaths 1-4 yrs</t>
  </si>
  <si>
    <t>2</t>
  </si>
  <si>
    <t>No. deaths &lt; 5 yrs</t>
  </si>
  <si>
    <t>114</t>
  </si>
  <si>
    <t>Infant mortality / 1000 LB</t>
  </si>
  <si>
    <t>1.81</t>
  </si>
  <si>
    <t>Under-5 mortality / 1000 LB</t>
  </si>
  <si>
    <t>1.84</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</si>
  <si>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</si>
  <si>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</si>
  <si>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</si>
  <si>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</si>
  <si>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</si>
  <si>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</si>
  <si>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</si>
  <si>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</si>
  <si>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</si>
  <si>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Central)</t>
  </si>
  <si>
    <t>3.16</t>
  </si>
  <si>
    <t>3.24</t>
  </si>
  <si>
    <t>0.02</t>
  </si>
  <si>
    <t>3.18</t>
  </si>
  <si>
    <t>3.26</t>
  </si>
  <si>
    <t>Number of cases by age-group</t>
  </si>
  <si>
    <t>5,276</t>
  </si>
  <si>
    <t>434,904</t>
  </si>
  <si>
    <t>No. cases by level of impairment</t>
  </si>
  <si>
    <t>17</t>
  </si>
  <si>
    <t>29</t>
  </si>
  <si>
    <t>2,886</t>
  </si>
  <si>
    <t>210,093</t>
  </si>
  <si>
    <t>58</t>
  </si>
  <si>
    <t>5,002</t>
  </si>
  <si>
    <t>2,944</t>
  </si>
  <si>
    <t>215,094</t>
  </si>
  <si>
    <t>0.55</t>
  </si>
  <si>
    <t>0.48</t>
  </si>
  <si>
    <t>0.56</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</si>
  <si>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</si>
  <si>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</si>
  <si>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</si>
  <si>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</si>
  <si>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</si>
  <si>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</si>
  <si>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</si>
  <si>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</si>
  <si>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</si>
  <si>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</si>
  <si>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</si>
  <si>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</si>
  <si>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</si>
  <si>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</si>
  <si>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</si>
  <si>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</si>
  <si>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</si>
  <si>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</si>
  <si>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</si>
  <si>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</si>
  <si>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</si>
  <si>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</si>
  <si>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</si>
  <si>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</si>
  <si>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</si>
  <si>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</si>
  <si>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</si>
  <si>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</si>
  <si>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</si>
  <si>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</si>
  <si>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</si>
  <si>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</si>
  <si>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</si>
  <si>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</si>
  <si>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</si>
  <si>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</si>
  <si>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</si>
  <si>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</si>
  <si>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</si>
  <si>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</si>
  <si>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</si>
  <si>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</si>
  <si>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</si>
  <si>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</si>
  <si>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</si>
  <si>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</si>
  <si>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</si>
  <si>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</si>
  <si>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</si>
  <si>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</si>
  <si>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</si>
  <si>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</si>
  <si>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</si>
  <si>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</si>
  <si>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</si>
  <si>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</si>
  <si>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</si>
  <si>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</si>
  <si>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</si>
  <si>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</si>
  <si>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</si>
  <si>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</si>
  <si>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</si>
  <si>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</si>
  <si>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</si>
  <si>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</si>
  <si>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</si>
  <si>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</si>
  <si>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</si>
  <si>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</si>
  <si>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</si>
  <si>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</si>
  <si>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</si>
  <si>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</si>
  <si>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</si>
  <si>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</si>
  <si>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</si>
  <si>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</si>
  <si>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</si>
  <si>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</si>
  <si>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</si>
  <si>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</si>
  <si>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</si>
  <si>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</si>
  <si>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</si>
  <si>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</si>
  <si>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</si>
  <si>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</si>
  <si>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</si>
  <si>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</si>
  <si>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</si>
  <si>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</si>
  <si>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</si>
  <si>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</si>
  <si>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</si>
  <si>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</si>
  <si>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</si>
  <si>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</si>
  <si>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</si>
  <si>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</si>
  <si>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</si>
  <si>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</si>
  <si>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</si>
  <si>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</si>
  <si>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</si>
  <si>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</si>
  <si>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</si>
  <si>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</si>
  <si>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</si>
  <si>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</si>
  <si>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</si>
  <si>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</si>
  <si>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</si>
  <si>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</si>
  <si>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</si>
  <si>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</si>
  <si>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</si>
  <si>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</si>
  <si>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</si>
  <si>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</si>
  <si>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</si>
  <si>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</si>
  <si>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</si>
  <si>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</si>
  <si>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</si>
  <si>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62</t>
  </si>
  <si>
    <t>Number of annual affected neonatal deaths</t>
  </si>
  <si>
    <t>Number of affected neonatal deaths / 1000 LB</t>
  </si>
  <si>
    <t>0.93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</si>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</sst>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340</v>
      </c>
      <c r="B5" s="156"/>
      <c r="C5" s="156"/>
      <c r="D5" s="156"/>
      <c r="E5" s="105"/>
    </row>
    <row r="6" ht="12.75">
      <c r="A6" s="157"/>
    </row>
    <row r="7" spans="1:4" ht="12.75">
      <c r="A7" s="103" t="s">
        <v>341</v>
      </c>
      <c r="B7" s="158" t="s">
        <v>286</v>
      </c>
      <c r="C7" s="103" t="s">
        <v>275</v>
      </c>
      <c r="D7" s="158" t="s">
        <v>342</v>
      </c>
    </row>
    <row r="8" spans="1:4" ht="12.75">
      <c r="A8" s="159" t="s">
        <v>343</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341</v>
      </c>
      <c r="B13" s="158" t="s">
        <v>280</v>
      </c>
      <c r="C13" s="103" t="s">
        <v>281</v>
      </c>
      <c r="D13" s="158" t="s">
        <v>342</v>
      </c>
    </row>
    <row r="14" spans="1:4" ht="12.75">
      <c r="A14" s="159" t="s">
        <v>343</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341</v>
      </c>
      <c r="B19" s="103" t="s">
        <v>344</v>
      </c>
      <c r="C19" s="103" t="s">
        <v>345</v>
      </c>
      <c r="D19" s="158" t="s">
        <v>342</v>
      </c>
    </row>
    <row r="20" spans="1:4" ht="12.75">
      <c r="A20" s="159" t="s">
        <v>343</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346</v>
      </c>
      <c r="B5" s="103" t="s">
        <v>268</v>
      </c>
      <c r="C5" s="103" t="s">
        <v>63</v>
      </c>
      <c r="D5" s="103" t="s">
        <v>269</v>
      </c>
      <c r="E5" s="103" t="s">
        <v>270</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347</v>
      </c>
      <c r="B10" s="163"/>
      <c r="C10" s="163"/>
      <c r="D10" s="163"/>
      <c r="E10" s="130"/>
      <c r="F10" s="130"/>
      <c r="G10" s="130"/>
    </row>
    <row r="11" spans="1:7" ht="27" customHeight="1">
      <c r="A11" s="163" t="s">
        <v>272</v>
      </c>
      <c r="B11" s="163"/>
      <c r="C11" s="163"/>
      <c r="D11" s="163"/>
      <c r="E11" s="130"/>
      <c r="F11" s="130"/>
      <c r="G11" s="130"/>
    </row>
    <row r="12" spans="1:7" ht="12.75">
      <c r="A12" s="130"/>
      <c r="B12" s="130"/>
      <c r="C12" s="130"/>
      <c r="D12" s="130"/>
      <c r="E12" s="130"/>
      <c r="F12" s="130"/>
      <c r="G12" s="130"/>
    </row>
    <row r="13" spans="1:7" ht="12.75">
      <c r="A13" s="158" t="s">
        <v>348</v>
      </c>
      <c r="B13" s="103" t="s">
        <v>349</v>
      </c>
      <c r="C13" s="103" t="s">
        <v>350</v>
      </c>
      <c r="D13" s="158" t="s">
        <v>276</v>
      </c>
      <c r="E13" s="130"/>
      <c r="F13" s="130"/>
      <c r="G13" s="130"/>
    </row>
    <row r="14" spans="1:7" ht="12.75">
      <c r="A14" s="164" t="s">
        <v>351</v>
      </c>
      <c r="B14" s="164"/>
      <c r="C14" s="164"/>
      <c r="D14" s="164"/>
      <c r="E14" s="130"/>
      <c r="F14" s="130"/>
      <c r="G14" s="130"/>
    </row>
    <row r="15" spans="1:7" ht="12.75">
      <c r="A15" s="151" t="s">
        <v>352</v>
      </c>
      <c r="B15" s="164"/>
      <c r="C15" s="164"/>
      <c r="D15" s="164"/>
      <c r="E15" s="130"/>
      <c r="F15" s="130"/>
      <c r="G15" s="130"/>
    </row>
    <row r="16" spans="1:7" ht="12.75">
      <c r="A16" s="151" t="s">
        <v>353</v>
      </c>
      <c r="B16" s="164"/>
      <c r="C16" s="164"/>
      <c r="D16" s="164"/>
      <c r="E16" s="130"/>
      <c r="F16" s="130"/>
      <c r="G16" s="130"/>
    </row>
    <row r="17" spans="1:7" ht="12.75">
      <c r="A17" s="151" t="s">
        <v>354</v>
      </c>
      <c r="B17" s="164"/>
      <c r="C17" s="164"/>
      <c r="D17" s="164"/>
      <c r="E17" s="130"/>
      <c r="F17" s="130"/>
      <c r="G17" s="130"/>
    </row>
    <row r="18" spans="1:7" ht="12.75">
      <c r="A18" s="164" t="s">
        <v>355</v>
      </c>
      <c r="B18" s="164"/>
      <c r="C18" s="164"/>
      <c r="D18" s="164"/>
      <c r="E18" s="130"/>
      <c r="F18" s="130"/>
      <c r="G18" s="130"/>
    </row>
    <row r="19" spans="1:7" ht="12.75">
      <c r="A19" s="151" t="s">
        <v>352</v>
      </c>
      <c r="B19" s="164"/>
      <c r="C19" s="164"/>
      <c r="D19" s="164"/>
      <c r="E19" s="130"/>
      <c r="F19" s="130"/>
      <c r="G19" s="130"/>
    </row>
    <row r="20" spans="1:7" ht="12.75">
      <c r="A20" s="151" t="s">
        <v>353</v>
      </c>
      <c r="B20" s="164"/>
      <c r="C20" s="164"/>
      <c r="D20" s="164"/>
      <c r="E20" s="130"/>
      <c r="F20" s="130"/>
      <c r="G20" s="130"/>
    </row>
    <row r="21" spans="1:7" ht="12.75">
      <c r="A21" s="151" t="s">
        <v>354</v>
      </c>
      <c r="B21" s="164"/>
      <c r="C21" s="164"/>
      <c r="D21" s="164"/>
      <c r="E21" s="130"/>
      <c r="F21" s="130"/>
      <c r="G21" s="130"/>
    </row>
    <row r="22" spans="1:7" ht="12.75">
      <c r="A22" s="164" t="s">
        <v>356</v>
      </c>
      <c r="B22" s="164"/>
      <c r="C22" s="164"/>
      <c r="D22" s="164"/>
      <c r="E22" s="130"/>
      <c r="F22" s="130"/>
      <c r="G22" s="130"/>
    </row>
    <row r="23" spans="1:7" ht="12.75">
      <c r="A23" s="151" t="s">
        <v>352</v>
      </c>
      <c r="B23" s="164"/>
      <c r="C23" s="164"/>
      <c r="D23" s="164"/>
      <c r="E23" s="130"/>
      <c r="F23" s="130"/>
      <c r="G23" s="130"/>
    </row>
    <row r="24" spans="1:7" ht="12.75">
      <c r="A24" s="151" t="s">
        <v>353</v>
      </c>
      <c r="B24" s="164"/>
      <c r="C24" s="164"/>
      <c r="D24" s="164"/>
      <c r="E24" s="130"/>
      <c r="F24" s="130"/>
      <c r="G24" s="130"/>
    </row>
    <row r="25" spans="1:7" ht="12.75">
      <c r="A25" s="151" t="s">
        <v>354</v>
      </c>
      <c r="B25" s="164"/>
      <c r="C25" s="164"/>
      <c r="D25" s="164"/>
      <c r="E25" s="130"/>
      <c r="F25" s="130"/>
      <c r="G25" s="130"/>
    </row>
    <row r="26" spans="1:7" ht="12.75">
      <c r="A26" s="164" t="s">
        <v>357</v>
      </c>
      <c r="B26" s="164"/>
      <c r="C26" s="164"/>
      <c r="D26" s="164"/>
      <c r="E26" s="130"/>
      <c r="F26" s="130"/>
      <c r="G26" s="130"/>
    </row>
    <row r="27" spans="1:7" ht="12.75">
      <c r="A27" s="151" t="s">
        <v>352</v>
      </c>
      <c r="B27" s="164"/>
      <c r="C27" s="164"/>
      <c r="D27" s="164"/>
      <c r="E27" s="130"/>
      <c r="F27" s="130"/>
      <c r="G27" s="130"/>
    </row>
    <row r="28" spans="1:7" ht="12.75">
      <c r="A28" s="151" t="s">
        <v>353</v>
      </c>
      <c r="B28" s="164"/>
      <c r="C28" s="164"/>
      <c r="D28" s="164"/>
      <c r="E28" s="130"/>
      <c r="F28" s="130"/>
      <c r="G28" s="130"/>
    </row>
    <row r="29" spans="1:7" ht="12.75">
      <c r="A29" s="151" t="s">
        <v>354</v>
      </c>
      <c r="B29" s="164"/>
      <c r="C29" s="164"/>
      <c r="D29" s="164"/>
      <c r="E29" s="130"/>
      <c r="F29" s="130"/>
      <c r="G29" s="130"/>
    </row>
    <row r="30" spans="1:7" ht="12.75">
      <c r="A30" s="130"/>
      <c r="B30" s="130"/>
      <c r="C30" s="130"/>
      <c r="D30" s="130"/>
      <c r="E30" s="130"/>
      <c r="F30" s="130"/>
      <c r="G30" s="130"/>
    </row>
    <row r="31" spans="1:7" ht="12.75">
      <c r="A31" s="130" t="s">
        <v>136</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358</v>
      </c>
      <c r="B5" s="165"/>
    </row>
    <row r="6" spans="1:2" ht="12.75">
      <c r="A6" s="104" t="s">
        <v>359</v>
      </c>
      <c r="B6" s="159"/>
    </row>
    <row r="7" spans="1:2" ht="12.75">
      <c r="A7" s="166" t="s">
        <v>360</v>
      </c>
      <c r="B7" s="167"/>
    </row>
    <row r="8" spans="1:2" ht="12.75">
      <c r="A8" s="168" t="s">
        <v>361</v>
      </c>
      <c r="B8" s="169"/>
    </row>
    <row r="9" spans="1:2" ht="12.75">
      <c r="A9" s="168" t="s">
        <v>362</v>
      </c>
      <c r="B9" s="169"/>
    </row>
    <row r="10" spans="1:2" ht="12.75">
      <c r="A10" s="168" t="s">
        <v>363</v>
      </c>
      <c r="B10" s="169"/>
    </row>
    <row r="11" spans="1:2" ht="12.75">
      <c r="A11" s="168" t="s">
        <v>364</v>
      </c>
      <c r="B11" s="169"/>
    </row>
    <row r="12" spans="1:2" ht="12.75">
      <c r="A12" s="168" t="s">
        <v>365</v>
      </c>
      <c r="B12" s="170" t="e">
        <f>B9/(B8/1000)</f>
        <v>#DIV/0!</v>
      </c>
    </row>
    <row r="13" spans="1:2" ht="12.75">
      <c r="A13" s="168" t="s">
        <v>366</v>
      </c>
      <c r="B13" s="170" t="e">
        <f>B10/(B8/1000)</f>
        <v>#DIV/0!</v>
      </c>
    </row>
    <row r="14" spans="1:2" ht="12.75">
      <c r="A14" s="104" t="s">
        <v>367</v>
      </c>
      <c r="B14" s="170" t="e">
        <f>B11/(B8/1000)</f>
        <v>#DIV/0!</v>
      </c>
    </row>
    <row r="15" spans="1:3" ht="12" customHeight="1">
      <c r="A15" s="105"/>
      <c r="B15" s="171"/>
      <c r="C15" s="130"/>
    </row>
    <row r="16" spans="1:2" ht="12.75" customHeight="1">
      <c r="A16" s="172" t="s">
        <v>368</v>
      </c>
      <c r="B16" s="172"/>
    </row>
    <row r="17" spans="1:3" ht="12" customHeight="1">
      <c r="A17" s="173"/>
      <c r="B17" s="173"/>
      <c r="C17" s="130"/>
    </row>
    <row r="18" spans="1:3" ht="12.75">
      <c r="A18" s="115" t="s">
        <v>369</v>
      </c>
      <c r="B18" s="174"/>
      <c r="C18" s="175" t="s">
        <v>307</v>
      </c>
    </row>
    <row r="19" spans="1:3" ht="12.75">
      <c r="A19" s="104" t="s">
        <v>370</v>
      </c>
      <c r="B19" s="174"/>
      <c r="C19" s="176" t="s">
        <v>307</v>
      </c>
    </row>
    <row r="20" spans="1:2" ht="12.75">
      <c r="A20" s="104" t="s">
        <v>371</v>
      </c>
      <c r="B20" s="170">
        <f>B19*B18</f>
        <v>0</v>
      </c>
    </row>
    <row r="21" spans="1:3" ht="12.75">
      <c r="A21" s="113" t="s">
        <v>372</v>
      </c>
      <c r="B21" s="177"/>
      <c r="C21" s="178"/>
    </row>
    <row r="22" spans="1:3" ht="12.75">
      <c r="A22" s="104" t="s">
        <v>373</v>
      </c>
      <c r="B22" s="179" t="e">
        <f>B8/B19</f>
        <v>#DIV/0!</v>
      </c>
      <c r="C22" s="178"/>
    </row>
    <row r="23" spans="1:2" ht="12.75">
      <c r="A23" s="104" t="s">
        <v>374</v>
      </c>
      <c r="B23" s="179" t="e">
        <f>B9/B20</f>
        <v>#DIV/0!</v>
      </c>
    </row>
    <row r="24" spans="1:2" ht="12.75">
      <c r="A24" s="104" t="s">
        <v>375</v>
      </c>
      <c r="B24" s="179" t="e">
        <f>B10/B20</f>
        <v>#DIV/0!</v>
      </c>
    </row>
    <row r="25" spans="1:2" ht="12.75">
      <c r="A25" s="104" t="s">
        <v>376</v>
      </c>
      <c r="B25" s="179" t="e">
        <f>B11/B20</f>
        <v>#DIV/0!</v>
      </c>
    </row>
    <row r="26" spans="1:2" ht="12.75">
      <c r="A26" s="104" t="s">
        <v>377</v>
      </c>
      <c r="B26" s="179" t="e">
        <f>B23/(B22/1000)</f>
        <v>#DIV/0!</v>
      </c>
    </row>
    <row r="27" spans="1:2" ht="12.75">
      <c r="A27" s="104" t="s">
        <v>378</v>
      </c>
      <c r="B27" s="179" t="e">
        <f>B24/(B22/1000)</f>
        <v>#DIV/0!</v>
      </c>
    </row>
    <row r="28" spans="1:2" ht="12.75">
      <c r="A28" s="104" t="s">
        <v>379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346</v>
      </c>
      <c r="B5" s="103" t="s">
        <v>268</v>
      </c>
      <c r="C5" s="103" t="s">
        <v>63</v>
      </c>
      <c r="D5" s="103" t="s">
        <v>380</v>
      </c>
      <c r="E5" s="116" t="s">
        <v>270</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381</v>
      </c>
      <c r="B10" s="181"/>
      <c r="C10" s="181"/>
      <c r="D10" s="181"/>
      <c r="E10" s="181"/>
      <c r="F10" s="105"/>
      <c r="G10" s="105"/>
      <c r="H10" s="105"/>
      <c r="I10" s="105"/>
    </row>
    <row r="11" spans="1:9" ht="26.25" customHeight="1">
      <c r="A11" s="156" t="s">
        <v>272</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382</v>
      </c>
      <c r="C13" s="113"/>
      <c r="D13" s="113" t="s">
        <v>383</v>
      </c>
      <c r="E13" s="113"/>
      <c r="F13" s="113" t="s">
        <v>384</v>
      </c>
      <c r="G13" s="113"/>
    </row>
    <row r="14" spans="1:7" ht="12.75">
      <c r="A14" s="83" t="s">
        <v>273</v>
      </c>
      <c r="B14" s="103" t="s">
        <v>385</v>
      </c>
      <c r="C14" s="103" t="s">
        <v>386</v>
      </c>
      <c r="D14" s="103" t="s">
        <v>385</v>
      </c>
      <c r="E14" s="103" t="s">
        <v>386</v>
      </c>
      <c r="F14" s="103" t="s">
        <v>385</v>
      </c>
      <c r="G14" s="103" t="s">
        <v>386</v>
      </c>
    </row>
    <row r="15" spans="1:7" ht="12.75">
      <c r="A15" s="151" t="s">
        <v>277</v>
      </c>
      <c r="B15" s="113"/>
      <c r="C15" s="113"/>
      <c r="D15" s="113"/>
      <c r="E15" s="113"/>
      <c r="F15" s="113"/>
      <c r="G15" s="113"/>
    </row>
    <row r="16" spans="1:7" ht="12.75">
      <c r="A16" s="151" t="s">
        <v>278</v>
      </c>
      <c r="B16" s="113"/>
      <c r="C16" s="113"/>
      <c r="D16" s="113"/>
      <c r="E16" s="113"/>
      <c r="F16" s="113"/>
      <c r="G16" s="113"/>
    </row>
    <row r="17" spans="1:7" ht="12.75">
      <c r="A17" s="151" t="s">
        <v>279</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387</v>
      </c>
    </row>
    <row r="3" s="186" customFormat="1" ht="12.75">
      <c r="A3" s="186" t="s">
        <v>30</v>
      </c>
    </row>
    <row r="4" spans="1:6" ht="12.75">
      <c r="A4" s="120"/>
      <c r="B4" s="120"/>
      <c r="C4" s="120"/>
      <c r="D4" s="120"/>
      <c r="E4" s="120"/>
      <c r="F4" s="120"/>
    </row>
    <row r="5" spans="1:10" ht="12.75">
      <c r="A5" s="187" t="s">
        <v>331</v>
      </c>
      <c r="B5" s="187" t="s">
        <v>61</v>
      </c>
      <c r="C5" s="187" t="s">
        <v>198</v>
      </c>
      <c r="D5" s="84" t="s">
        <v>199</v>
      </c>
      <c r="E5" s="187" t="s">
        <v>62</v>
      </c>
      <c r="F5" s="187" t="s">
        <v>198</v>
      </c>
      <c r="G5" s="187" t="s">
        <v>200</v>
      </c>
      <c r="J5" s="78"/>
    </row>
    <row r="6" spans="1:10" ht="12.75">
      <c r="A6" s="188" t="s">
        <v>388</v>
      </c>
      <c r="B6" s="189"/>
      <c r="C6" s="190"/>
      <c r="D6" s="191"/>
      <c r="E6" s="192"/>
      <c r="F6" s="190"/>
      <c r="G6" s="187"/>
      <c r="J6" s="78"/>
    </row>
    <row r="7" spans="1:10" ht="12.75">
      <c r="A7" s="193" t="s">
        <v>389</v>
      </c>
      <c r="B7" s="193"/>
      <c r="C7" s="194"/>
      <c r="D7" s="195"/>
      <c r="E7" s="196"/>
      <c r="F7" s="194"/>
      <c r="G7" s="197"/>
      <c r="J7" s="78"/>
    </row>
    <row r="8" spans="1:10" ht="12.75">
      <c r="A8" s="198" t="s">
        <v>390</v>
      </c>
      <c r="B8" s="198"/>
      <c r="C8" s="199"/>
      <c r="D8" s="195" t="s">
        <v>391</v>
      </c>
      <c r="E8" s="200"/>
      <c r="F8" s="199"/>
      <c r="G8" s="197"/>
      <c r="J8" s="78"/>
    </row>
    <row r="9" spans="1:7" ht="12.75">
      <c r="A9" s="201" t="s">
        <v>392</v>
      </c>
      <c r="B9" s="201"/>
      <c r="C9" s="202"/>
      <c r="D9" s="203" t="s">
        <v>259</v>
      </c>
      <c r="E9" s="169"/>
      <c r="F9" s="202"/>
      <c r="G9" s="197"/>
    </row>
    <row r="10" spans="1:7" ht="12.75">
      <c r="A10" s="201" t="s">
        <v>393</v>
      </c>
      <c r="B10" s="201"/>
      <c r="C10" s="202"/>
      <c r="D10" s="204" t="s">
        <v>394</v>
      </c>
      <c r="E10" s="169"/>
      <c r="F10" s="202"/>
      <c r="G10" s="197"/>
    </row>
    <row r="11" spans="1:7" ht="12.75">
      <c r="A11" s="201" t="s">
        <v>395</v>
      </c>
      <c r="B11" s="201"/>
      <c r="C11" s="202"/>
      <c r="D11" s="203" t="s">
        <v>227</v>
      </c>
      <c r="E11" s="169"/>
      <c r="F11" s="202"/>
      <c r="G11" s="197"/>
    </row>
    <row r="12" spans="1:7" ht="12.75">
      <c r="A12" s="201" t="s">
        <v>396</v>
      </c>
      <c r="B12" s="201"/>
      <c r="C12" s="202"/>
      <c r="D12" s="204" t="s">
        <v>233</v>
      </c>
      <c r="E12" s="169"/>
      <c r="F12" s="202"/>
      <c r="G12" s="197"/>
    </row>
    <row r="13" spans="1:7" ht="12.75">
      <c r="A13" s="201" t="s">
        <v>397</v>
      </c>
      <c r="B13" s="201"/>
      <c r="C13" s="202"/>
      <c r="D13" s="203" t="s">
        <v>231</v>
      </c>
      <c r="E13" s="169"/>
      <c r="F13" s="202"/>
      <c r="G13" s="197"/>
    </row>
    <row r="14" spans="1:7" ht="12.75">
      <c r="A14" s="201" t="s">
        <v>398</v>
      </c>
      <c r="B14" s="201"/>
      <c r="C14" s="202"/>
      <c r="D14" s="204" t="s">
        <v>235</v>
      </c>
      <c r="E14" s="169"/>
      <c r="F14" s="202"/>
      <c r="G14" s="197"/>
    </row>
    <row r="15" spans="1:10" ht="12.75">
      <c r="A15" s="201" t="s">
        <v>399</v>
      </c>
      <c r="B15" s="198"/>
      <c r="C15" s="199"/>
      <c r="D15" s="205" t="s">
        <v>225</v>
      </c>
      <c r="E15" s="200"/>
      <c r="F15" s="199"/>
      <c r="G15" s="197"/>
      <c r="J15" s="78"/>
    </row>
    <row r="16" spans="1:10" ht="12.75">
      <c r="A16" s="206" t="s">
        <v>400</v>
      </c>
      <c r="B16" s="198"/>
      <c r="C16" s="199"/>
      <c r="D16" s="207"/>
      <c r="E16" s="198"/>
      <c r="F16" s="199"/>
      <c r="G16" s="197"/>
      <c r="J16" s="78"/>
    </row>
    <row r="17" ht="12.75">
      <c r="G17" s="208"/>
    </row>
    <row r="18" spans="1:6" ht="39.75" customHeight="1">
      <c r="A18" s="155" t="s">
        <v>401</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402</v>
      </c>
      <c r="B5" s="103" t="s">
        <v>403</v>
      </c>
      <c r="C5" s="103" t="s">
        <v>404</v>
      </c>
      <c r="D5" s="158" t="s">
        <v>342</v>
      </c>
    </row>
    <row r="6" spans="1:4" ht="12.75">
      <c r="A6" s="166" t="s">
        <v>405</v>
      </c>
      <c r="B6" s="103"/>
      <c r="C6" s="103"/>
      <c r="D6" s="158"/>
    </row>
    <row r="7" spans="1:4" ht="12.75">
      <c r="A7" s="159" t="s">
        <v>343</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406</v>
      </c>
      <c r="B12" s="103" t="s">
        <v>403</v>
      </c>
      <c r="C12" s="103" t="s">
        <v>407</v>
      </c>
      <c r="D12" s="158" t="s">
        <v>342</v>
      </c>
    </row>
    <row r="13" spans="1:4" ht="12.75">
      <c r="A13" s="166" t="s">
        <v>405</v>
      </c>
      <c r="B13" s="103"/>
      <c r="C13" s="103"/>
      <c r="D13" s="158"/>
    </row>
    <row r="14" spans="1:4" ht="12.75">
      <c r="A14" s="159" t="s">
        <v>343</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408</v>
      </c>
      <c r="B19" s="103" t="s">
        <v>403</v>
      </c>
      <c r="C19" s="103" t="s">
        <v>409</v>
      </c>
      <c r="D19" s="158" t="s">
        <v>342</v>
      </c>
    </row>
    <row r="20" spans="1:4" ht="12.75">
      <c r="A20" s="166" t="s">
        <v>405</v>
      </c>
      <c r="B20" s="103"/>
      <c r="C20" s="103"/>
      <c r="D20" s="158"/>
    </row>
    <row r="21" spans="1:4" ht="12.75">
      <c r="A21" s="159" t="s">
        <v>343</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410</v>
      </c>
      <c r="B26" s="103" t="s">
        <v>403</v>
      </c>
      <c r="C26" s="103" t="s">
        <v>411</v>
      </c>
      <c r="D26" s="158" t="s">
        <v>342</v>
      </c>
    </row>
    <row r="27" spans="1:4" ht="12.75">
      <c r="A27" s="166" t="s">
        <v>405</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412</v>
      </c>
      <c r="B5" s="103" t="s">
        <v>268</v>
      </c>
      <c r="C5" s="103" t="s">
        <v>269</v>
      </c>
      <c r="D5" s="103" t="s">
        <v>270</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413</v>
      </c>
      <c r="B10" s="163"/>
      <c r="C10" s="163"/>
      <c r="D10" s="163"/>
      <c r="E10" s="130"/>
      <c r="F10" s="130"/>
      <c r="G10" s="130"/>
    </row>
    <row r="11" spans="1:7" ht="27.75" customHeight="1">
      <c r="A11" s="163" t="s">
        <v>272</v>
      </c>
      <c r="B11" s="163"/>
      <c r="C11" s="163"/>
      <c r="D11" s="163"/>
      <c r="E11" s="130"/>
      <c r="F11" s="130"/>
      <c r="G11" s="130"/>
    </row>
    <row r="12" spans="1:7" ht="12.75">
      <c r="A12" s="130"/>
      <c r="B12" s="130"/>
      <c r="C12" s="130"/>
      <c r="D12" s="130"/>
      <c r="E12" s="130"/>
      <c r="F12" s="130"/>
      <c r="G12" s="130"/>
    </row>
    <row r="13" spans="1:4" ht="12.75">
      <c r="A13" s="213"/>
      <c r="B13" s="214" t="s">
        <v>414</v>
      </c>
      <c r="C13" s="214" t="s">
        <v>198</v>
      </c>
      <c r="D13" s="214" t="s">
        <v>276</v>
      </c>
    </row>
    <row r="14" spans="1:4" ht="12.75">
      <c r="A14" s="215" t="s">
        <v>352</v>
      </c>
      <c r="B14" s="165"/>
      <c r="C14" s="216"/>
      <c r="D14" s="113"/>
    </row>
    <row r="15" spans="1:4" ht="12.75">
      <c r="A15" s="215" t="s">
        <v>353</v>
      </c>
      <c r="B15" s="165"/>
      <c r="C15" s="216"/>
      <c r="D15" s="113"/>
    </row>
    <row r="16" spans="1:4" ht="12.75">
      <c r="A16" s="150" t="s">
        <v>354</v>
      </c>
      <c r="B16" s="165"/>
      <c r="C16" s="216"/>
      <c r="D16" s="113"/>
    </row>
    <row r="17" ht="12.75"/>
    <row r="18" spans="1:4" ht="41.2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346</v>
      </c>
      <c r="B5" s="103" t="s">
        <v>268</v>
      </c>
      <c r="C5" s="103" t="s">
        <v>380</v>
      </c>
      <c r="D5" s="116" t="s">
        <v>270</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381</v>
      </c>
      <c r="B10" s="156"/>
      <c r="C10" s="156"/>
      <c r="D10" s="156"/>
      <c r="E10" s="105"/>
      <c r="F10" s="105"/>
      <c r="G10" s="105"/>
      <c r="H10" s="105"/>
      <c r="I10" s="105"/>
    </row>
    <row r="11" spans="1:9" s="78" customFormat="1" ht="26.25" customHeight="1">
      <c r="A11" s="156" t="s">
        <v>272</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414</v>
      </c>
      <c r="C13" s="214" t="s">
        <v>198</v>
      </c>
      <c r="D13" s="214" t="s">
        <v>276</v>
      </c>
    </row>
    <row r="14" spans="1:4" s="78" customFormat="1" ht="12.75">
      <c r="A14" s="220" t="s">
        <v>352</v>
      </c>
      <c r="B14" s="165"/>
      <c r="C14" s="216"/>
      <c r="D14" s="113"/>
    </row>
    <row r="15" spans="1:4" s="78" customFormat="1" ht="12.75">
      <c r="A15" s="215" t="s">
        <v>353</v>
      </c>
      <c r="B15" s="165"/>
      <c r="C15" s="216"/>
      <c r="D15" s="113"/>
    </row>
    <row r="16" spans="1:4" s="78" customFormat="1" ht="12.75">
      <c r="A16" s="150" t="s">
        <v>354</v>
      </c>
      <c r="B16" s="165"/>
      <c r="C16" s="216"/>
      <c r="D16" s="113"/>
    </row>
    <row r="17" spans="1:4" s="78" customFormat="1" ht="12.75">
      <c r="A17" s="153"/>
      <c r="B17" s="221"/>
      <c r="C17" s="222"/>
      <c r="D17" s="222"/>
    </row>
    <row r="18" spans="1:4" ht="40.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416</v>
      </c>
      <c r="B5" s="223" t="s">
        <v>417</v>
      </c>
      <c r="C5" s="224" t="s">
        <v>198</v>
      </c>
      <c r="D5" s="223" t="s">
        <v>418</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419</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415</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341</v>
      </c>
      <c r="B5" s="103" t="s">
        <v>420</v>
      </c>
      <c r="C5" s="103" t="s">
        <v>421</v>
      </c>
      <c r="D5" s="103" t="s">
        <v>422</v>
      </c>
      <c r="E5" s="158" t="s">
        <v>342</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415</v>
      </c>
      <c r="B11" s="163"/>
      <c r="C11" s="163"/>
      <c r="D11" s="163"/>
    </row>
    <row r="12" ht="39" customHeight="1">
      <c r="A12" s="78"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146516</v>
      </c>
      <c r="C12" s="28">
        <v>141981</v>
      </c>
      <c r="D12" s="28">
        <v>288497</v>
      </c>
      <c r="E12" s="29"/>
      <c r="F12" s="29"/>
      <c r="G12" s="30">
        <f>E12+F12</f>
        <v>0</v>
      </c>
      <c r="H12" s="29"/>
      <c r="I12" s="29"/>
      <c r="J12" s="30">
        <f>H12+I12</f>
        <v>0</v>
      </c>
    </row>
    <row r="13" spans="1:10" ht="12.75">
      <c r="A13" s="27" t="s">
        <v>68</v>
      </c>
      <c r="B13" s="28">
        <v>110117</v>
      </c>
      <c r="C13" s="28">
        <v>106097</v>
      </c>
      <c r="D13" s="28">
        <v>216214</v>
      </c>
      <c r="E13" s="29"/>
      <c r="F13" s="29"/>
      <c r="G13" s="30">
        <f>E13+F13</f>
        <v>0</v>
      </c>
      <c r="H13" s="29"/>
      <c r="I13" s="29"/>
      <c r="J13" s="30">
        <f>H13+I13</f>
        <v>0</v>
      </c>
    </row>
    <row r="14" spans="1:10" ht="12.75">
      <c r="A14" s="27" t="s">
        <v>69</v>
      </c>
      <c r="B14" s="28">
        <v>120064</v>
      </c>
      <c r="C14" s="28">
        <v>116801</v>
      </c>
      <c r="D14" s="28">
        <v>236865</v>
      </c>
      <c r="E14" s="29"/>
      <c r="F14" s="29"/>
      <c r="G14" s="30">
        <f>E14+F14</f>
        <v>0</v>
      </c>
      <c r="H14" s="29"/>
      <c r="I14" s="29"/>
      <c r="J14" s="30">
        <f>H14+I14</f>
        <v>0</v>
      </c>
    </row>
    <row r="15" spans="1:10" ht="12.75">
      <c r="A15" s="27" t="s">
        <v>70</v>
      </c>
      <c r="B15" s="28">
        <v>130560</v>
      </c>
      <c r="C15" s="28">
        <v>127085</v>
      </c>
      <c r="D15" s="28">
        <v>257645</v>
      </c>
      <c r="E15" s="29"/>
      <c r="F15" s="29"/>
      <c r="G15" s="30">
        <f>E15+F15</f>
        <v>0</v>
      </c>
      <c r="H15" s="29"/>
      <c r="I15" s="29"/>
      <c r="J15" s="30">
        <f>H15+I15</f>
        <v>0</v>
      </c>
    </row>
    <row r="16" spans="1:10" ht="12.75">
      <c r="A16" s="27" t="s">
        <v>71</v>
      </c>
      <c r="B16" s="28">
        <v>147472</v>
      </c>
      <c r="C16" s="28">
        <v>144711</v>
      </c>
      <c r="D16" s="28">
        <v>292183</v>
      </c>
      <c r="E16" s="29"/>
      <c r="F16" s="29"/>
      <c r="G16" s="30">
        <f>E16+F16</f>
        <v>0</v>
      </c>
      <c r="H16" s="29"/>
      <c r="I16" s="29"/>
      <c r="J16" s="30">
        <f>H16+I16</f>
        <v>0</v>
      </c>
    </row>
    <row r="17" spans="1:10" ht="12.75">
      <c r="A17" s="27" t="s">
        <v>72</v>
      </c>
      <c r="B17" s="28">
        <v>124490</v>
      </c>
      <c r="C17" s="28">
        <v>123493</v>
      </c>
      <c r="D17" s="28">
        <v>247983</v>
      </c>
      <c r="E17" s="29"/>
      <c r="F17" s="29"/>
      <c r="G17" s="30">
        <f>E17+F17</f>
        <v>0</v>
      </c>
      <c r="H17" s="29"/>
      <c r="I17" s="29"/>
      <c r="J17" s="30">
        <f>H17+I17</f>
        <v>0</v>
      </c>
    </row>
    <row r="18" spans="1:10" ht="12.75">
      <c r="A18" s="27" t="s">
        <v>73</v>
      </c>
      <c r="B18" s="28">
        <v>111976</v>
      </c>
      <c r="C18" s="28">
        <v>110546</v>
      </c>
      <c r="D18" s="28">
        <v>222522</v>
      </c>
      <c r="E18" s="29"/>
      <c r="F18" s="29"/>
      <c r="G18" s="30">
        <f>E18+F18</f>
        <v>0</v>
      </c>
      <c r="H18" s="29"/>
      <c r="I18" s="29"/>
      <c r="J18" s="30">
        <f>H18+I18</f>
        <v>0</v>
      </c>
    </row>
    <row r="19" spans="1:10" ht="12.75">
      <c r="A19" s="27" t="s">
        <v>74</v>
      </c>
      <c r="B19" s="28">
        <v>100819</v>
      </c>
      <c r="C19" s="28">
        <v>101564</v>
      </c>
      <c r="D19" s="28">
        <v>202383</v>
      </c>
      <c r="E19" s="29"/>
      <c r="F19" s="29"/>
      <c r="G19" s="30">
        <f>E19+F19</f>
        <v>0</v>
      </c>
      <c r="H19" s="29"/>
      <c r="I19" s="29"/>
      <c r="J19" s="30">
        <f>H19+I19</f>
        <v>0</v>
      </c>
    </row>
    <row r="20" spans="1:10" ht="12.75">
      <c r="A20" s="27" t="s">
        <v>75</v>
      </c>
      <c r="B20" s="28">
        <v>88273</v>
      </c>
      <c r="C20" s="28">
        <v>90994</v>
      </c>
      <c r="D20" s="28">
        <v>179267</v>
      </c>
      <c r="E20" s="29"/>
      <c r="F20" s="29"/>
      <c r="G20" s="30">
        <f>E20+F20</f>
        <v>0</v>
      </c>
      <c r="H20" s="29"/>
      <c r="I20" s="29"/>
      <c r="J20" s="30">
        <f>H20+I20</f>
        <v>0</v>
      </c>
    </row>
    <row r="21" spans="1:10" ht="12.75">
      <c r="A21" s="27" t="s">
        <v>76</v>
      </c>
      <c r="B21" s="28">
        <v>77475</v>
      </c>
      <c r="C21" s="28">
        <v>81281</v>
      </c>
      <c r="D21" s="28">
        <v>158756</v>
      </c>
      <c r="E21" s="29"/>
      <c r="F21" s="29"/>
      <c r="G21" s="30">
        <f>E21+F21</f>
        <v>0</v>
      </c>
      <c r="H21" s="29"/>
      <c r="I21" s="29"/>
      <c r="J21" s="30">
        <f>H21+I21</f>
        <v>0</v>
      </c>
    </row>
    <row r="22" spans="1:10" ht="12.75">
      <c r="A22" s="27" t="s">
        <v>77</v>
      </c>
      <c r="B22" s="28">
        <v>58009</v>
      </c>
      <c r="C22" s="28">
        <v>64073</v>
      </c>
      <c r="D22" s="28">
        <v>122082</v>
      </c>
      <c r="E22" s="29"/>
      <c r="F22" s="29"/>
      <c r="G22" s="30">
        <f>E22+F22</f>
        <v>0</v>
      </c>
      <c r="H22" s="29"/>
      <c r="I22" s="29"/>
      <c r="J22" s="30">
        <f>H22+I22</f>
        <v>0</v>
      </c>
    </row>
    <row r="23" spans="1:10" ht="12.75">
      <c r="A23" s="27" t="s">
        <v>78</v>
      </c>
      <c r="B23" s="28">
        <v>33384</v>
      </c>
      <c r="C23" s="28">
        <v>38605</v>
      </c>
      <c r="D23" s="28">
        <v>71989</v>
      </c>
      <c r="E23" s="29"/>
      <c r="F23" s="29"/>
      <c r="G23" s="30">
        <f>E23+F23</f>
        <v>0</v>
      </c>
      <c r="H23" s="29"/>
      <c r="I23" s="29"/>
      <c r="J23" s="30">
        <f>H23+I23</f>
        <v>0</v>
      </c>
    </row>
    <row r="24" spans="1:10" ht="12.75">
      <c r="A24" s="27" t="s">
        <v>79</v>
      </c>
      <c r="B24" s="28">
        <v>22106</v>
      </c>
      <c r="C24" s="28">
        <v>27347</v>
      </c>
      <c r="D24" s="28">
        <v>49453</v>
      </c>
      <c r="E24" s="29"/>
      <c r="F24" s="29"/>
      <c r="G24" s="30">
        <f>E24+F24</f>
        <v>0</v>
      </c>
      <c r="H24" s="29"/>
      <c r="I24" s="29"/>
      <c r="J24" s="30">
        <f>H24+I24</f>
        <v>0</v>
      </c>
    </row>
    <row r="25" spans="1:10" ht="12.75">
      <c r="A25" s="27" t="s">
        <v>80</v>
      </c>
      <c r="B25" s="28">
        <v>42707</v>
      </c>
      <c r="C25" s="28">
        <v>58999</v>
      </c>
      <c r="D25" s="28">
        <v>101706</v>
      </c>
      <c r="E25" s="29"/>
      <c r="F25" s="29"/>
      <c r="G25" s="30">
        <f>E25+F25</f>
        <v>0</v>
      </c>
      <c r="H25" s="29"/>
      <c r="I25" s="29"/>
      <c r="J25" s="30">
        <f>H25+I25</f>
        <v>0</v>
      </c>
    </row>
    <row r="26" spans="1:10" ht="12.75">
      <c r="A26" s="27" t="s">
        <v>66</v>
      </c>
      <c r="B26" s="30">
        <f>SUM(B12:B25)</f>
        <v>1313968</v>
      </c>
      <c r="C26" s="30">
        <f>SUM(C12:C25)</f>
        <v>1333577</v>
      </c>
      <c r="D26" s="28">
        <v>2647545</v>
      </c>
      <c r="E26" s="30">
        <f>SUM(E12:E25)</f>
        <v>0</v>
      </c>
      <c r="F26" s="30">
        <f>SUM(F12:F25)</f>
        <v>0</v>
      </c>
      <c r="G26" s="30">
        <f>E26+F26</f>
        <v>0</v>
      </c>
      <c r="H26" s="30">
        <f>SUM(H12:H25)</f>
        <v>0</v>
      </c>
      <c r="I26" s="30">
        <f>SUM(I12:I25)</f>
        <v>0</v>
      </c>
      <c r="J26" s="30">
        <f>H26+I26</f>
        <v>0</v>
      </c>
    </row>
    <row r="27" spans="1:10" ht="12.75">
      <c r="A27" s="31" t="s">
        <v>81</v>
      </c>
      <c r="B27" s="32"/>
      <c r="C27" s="33">
        <f>SUM(C15:C20)</f>
        <v>698393</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65.221</v>
      </c>
      <c r="C41" s="46" t="s">
        <v>96</v>
      </c>
      <c r="D41" s="47"/>
      <c r="E41" s="48"/>
      <c r="F41" s="47"/>
      <c r="G41" s="48"/>
    </row>
    <row r="42" spans="1:7" s="49" customFormat="1" ht="12.75">
      <c r="A42" s="27" t="s">
        <v>101</v>
      </c>
      <c r="B42" s="45">
        <v>25.5</v>
      </c>
      <c r="C42" s="46" t="s">
        <v>96</v>
      </c>
      <c r="D42" s="47"/>
      <c r="E42" s="48"/>
      <c r="F42" s="47"/>
      <c r="G42" s="48"/>
    </row>
    <row r="43" spans="1:7" s="49" customFormat="1" ht="12.75">
      <c r="A43" s="44" t="s">
        <v>102</v>
      </c>
      <c r="B43" s="45">
        <v>30.7</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c r="C64" s="46"/>
      <c r="D64" s="47"/>
      <c r="E64" s="48"/>
      <c r="F64" s="47"/>
      <c r="G64" s="48"/>
    </row>
    <row r="65" spans="1:256" s="64" customFormat="1" ht="12.75">
      <c r="A65" s="44" t="s">
        <v>133</v>
      </c>
      <c r="B65" s="45" t="s">
        <v>134</v>
      </c>
      <c r="C65" s="46" t="s">
        <v>135</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424</v>
      </c>
    </row>
    <row r="6" ht="12.75">
      <c r="A6" s="78" t="s">
        <v>425</v>
      </c>
    </row>
    <row r="7" spans="1:3" ht="12.75">
      <c r="A7" s="241" t="s">
        <v>426</v>
      </c>
      <c r="B7" s="100"/>
      <c r="C7" s="100"/>
    </row>
    <row r="9" spans="1:3" ht="12.75">
      <c r="A9" s="242" t="s">
        <v>427</v>
      </c>
      <c r="B9" s="243"/>
      <c r="C9" s="244" t="s">
        <v>292</v>
      </c>
    </row>
    <row r="10" spans="1:3" ht="12.75">
      <c r="A10" s="245" t="s">
        <v>428</v>
      </c>
      <c r="B10" s="246"/>
      <c r="C10" s="247"/>
    </row>
    <row r="11" spans="1:3" ht="12.75">
      <c r="A11" s="248" t="s">
        <v>429</v>
      </c>
      <c r="B11" s="249"/>
      <c r="C11" s="250" t="s">
        <v>430</v>
      </c>
    </row>
    <row r="12" spans="1:3" ht="12.75">
      <c r="A12" s="248" t="s">
        <v>431</v>
      </c>
      <c r="B12" s="249"/>
      <c r="C12" s="251" t="s">
        <v>307</v>
      </c>
    </row>
    <row r="13" spans="1:3" ht="12.75">
      <c r="A13" s="252" t="s">
        <v>432</v>
      </c>
      <c r="B13" s="253">
        <f>IF(B10="","",((B10-(1.07*B12*0.25)+(0.15*B11*B12*0.25))/(1-0.88*B12*0.25)))</f>
        <v>0</v>
      </c>
      <c r="C13" s="247"/>
    </row>
    <row r="16" spans="1:3" ht="12.75">
      <c r="A16" s="242" t="s">
        <v>433</v>
      </c>
      <c r="B16" s="243"/>
      <c r="C16" s="247"/>
    </row>
    <row r="17" spans="1:3" ht="12.75">
      <c r="A17" s="245" t="s">
        <v>434</v>
      </c>
      <c r="B17" s="246"/>
      <c r="C17" s="250" t="s">
        <v>430</v>
      </c>
    </row>
    <row r="18" spans="1:3" ht="12.75">
      <c r="A18" s="254" t="s">
        <v>435</v>
      </c>
      <c r="B18" s="251"/>
      <c r="C18" s="251" t="s">
        <v>307</v>
      </c>
    </row>
    <row r="19" spans="1:3" ht="12.75">
      <c r="A19" s="255" t="s">
        <v>436</v>
      </c>
      <c r="B19" s="253">
        <f>((0.25*(B13-(1.07*B18+0.12*B13*B18-0.15*B17*B18+B13-B13*B18))))</f>
        <v>0</v>
      </c>
      <c r="C19" s="244" t="s">
        <v>437</v>
      </c>
    </row>
    <row r="20" spans="1:3" ht="12.75">
      <c r="A20" s="255" t="s">
        <v>438</v>
      </c>
      <c r="B20" s="253">
        <f>B13-B19</f>
        <v>0</v>
      </c>
      <c r="C20" s="244" t="s">
        <v>437</v>
      </c>
    </row>
    <row r="21" spans="1:3" ht="12.75">
      <c r="A21" s="256"/>
      <c r="B21" s="3"/>
      <c r="C21" s="247"/>
    </row>
    <row r="22" ht="12.75">
      <c r="A22" s="78" t="s">
        <v>439</v>
      </c>
    </row>
    <row r="23" ht="12.75">
      <c r="A23" s="78" t="s">
        <v>440</v>
      </c>
    </row>
    <row r="24" ht="12.75">
      <c r="A24" s="3" t="s">
        <v>441</v>
      </c>
    </row>
    <row r="25" spans="1:3" ht="12.75">
      <c r="A25" s="3" t="s">
        <v>442</v>
      </c>
      <c r="B25" s="1"/>
      <c r="C25" s="1"/>
    </row>
    <row r="26" spans="1:3" ht="12.75">
      <c r="A26" s="78" t="s">
        <v>443</v>
      </c>
      <c r="B26" s="1"/>
      <c r="C26" s="1"/>
    </row>
    <row r="27" spans="2:3" ht="12.75">
      <c r="B27" s="1"/>
      <c r="C27" s="1"/>
    </row>
    <row r="28" spans="1:3" ht="12.75" customHeight="1">
      <c r="A28" s="77" t="s">
        <v>444</v>
      </c>
      <c r="B28" s="77"/>
      <c r="C28" s="77"/>
    </row>
    <row r="29" spans="1:3" ht="12.75" customHeight="1">
      <c r="A29" s="77" t="s">
        <v>445</v>
      </c>
      <c r="B29" s="77"/>
      <c r="C29" s="77"/>
    </row>
    <row r="30" spans="1:3" ht="12.75">
      <c r="A30" s="3" t="s">
        <v>446</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447</v>
      </c>
    </row>
    <row r="6" ht="12.75" customHeight="1">
      <c r="A6" s="241" t="s">
        <v>448</v>
      </c>
    </row>
    <row r="7" spans="1:3" ht="9.75" customHeight="1">
      <c r="A7" s="100"/>
      <c r="B7" s="100"/>
      <c r="C7" s="100"/>
    </row>
    <row r="8" spans="1:4" ht="12.75" customHeight="1">
      <c r="A8" s="257" t="s">
        <v>449</v>
      </c>
      <c r="B8" s="258"/>
      <c r="C8" s="259" t="s">
        <v>292</v>
      </c>
      <c r="D8" s="100"/>
    </row>
    <row r="9" spans="1:4" ht="12.75">
      <c r="A9" s="260" t="s">
        <v>450</v>
      </c>
      <c r="B9" s="261"/>
      <c r="C9" s="262" t="s">
        <v>451</v>
      </c>
      <c r="D9" s="100"/>
    </row>
    <row r="10" spans="1:4" ht="12.75">
      <c r="A10" s="263" t="s">
        <v>452</v>
      </c>
      <c r="B10" s="264">
        <v>0.18</v>
      </c>
      <c r="C10" s="265" t="s">
        <v>453</v>
      </c>
      <c r="D10" s="100"/>
    </row>
    <row r="11" spans="1:4" ht="12.75" customHeight="1">
      <c r="A11" s="265" t="s">
        <v>454</v>
      </c>
      <c r="B11" s="265"/>
      <c r="C11" s="265" t="s">
        <v>307</v>
      </c>
      <c r="D11" s="100"/>
    </row>
    <row r="12" spans="1:4" ht="12.75" customHeight="1">
      <c r="A12" s="265" t="s">
        <v>455</v>
      </c>
      <c r="B12" s="264">
        <f>B11*B10</f>
        <v>0</v>
      </c>
      <c r="C12" s="265" t="s">
        <v>456</v>
      </c>
      <c r="D12" s="100"/>
    </row>
    <row r="13" spans="1:4" ht="12.75" customHeight="1">
      <c r="A13" s="266" t="s">
        <v>457</v>
      </c>
      <c r="B13" s="267">
        <f>B12*B9</f>
        <v>0</v>
      </c>
      <c r="C13" s="266" t="s">
        <v>458</v>
      </c>
      <c r="D13" s="100"/>
    </row>
    <row r="14" spans="1:4" ht="12.75" customHeight="1">
      <c r="A14" s="100"/>
      <c r="B14" s="100"/>
      <c r="C14" s="100"/>
      <c r="D14" s="100"/>
    </row>
    <row r="15" spans="1:3" ht="30" customHeight="1">
      <c r="A15" s="268" t="s">
        <v>459</v>
      </c>
      <c r="B15" s="269">
        <f>B9-((B10*B11)*B9)</f>
        <v>0</v>
      </c>
      <c r="C15" s="100" t="s">
        <v>460</v>
      </c>
    </row>
    <row r="16" spans="1:3" ht="21" customHeight="1">
      <c r="A16" s="265" t="s">
        <v>461</v>
      </c>
      <c r="B16" s="270" t="e">
        <f>1-(B15/B9)</f>
        <v>#DIV/0!</v>
      </c>
      <c r="C16" s="271" t="s">
        <v>462</v>
      </c>
    </row>
    <row r="17" spans="1:3" ht="18" customHeight="1">
      <c r="A17" s="266" t="s">
        <v>463</v>
      </c>
      <c r="B17" s="267">
        <f>B9-B15</f>
        <v>0</v>
      </c>
      <c r="C17" s="100" t="s">
        <v>464</v>
      </c>
    </row>
    <row r="18" spans="1:3" ht="12.75" customHeight="1">
      <c r="A18" s="100"/>
      <c r="B18" s="100"/>
      <c r="C18" s="100"/>
    </row>
    <row r="19" spans="1:4" ht="12.75" customHeight="1">
      <c r="A19" s="272" t="s">
        <v>465</v>
      </c>
      <c r="D19" s="100"/>
    </row>
    <row r="20" spans="1:3" ht="12.75" customHeight="1">
      <c r="A20" s="100"/>
      <c r="B20" s="100"/>
      <c r="C20" s="100"/>
    </row>
    <row r="21" spans="1:3" ht="32.25" customHeight="1">
      <c r="A21" s="85" t="s">
        <v>466</v>
      </c>
      <c r="B21" s="273">
        <v>0.1</v>
      </c>
      <c r="C21" s="274" t="s">
        <v>467</v>
      </c>
    </row>
    <row r="22" spans="1:3" ht="18" customHeight="1">
      <c r="A22" s="100"/>
      <c r="B22" s="100"/>
      <c r="C22" s="100"/>
    </row>
    <row r="23" spans="1:4" ht="12.75">
      <c r="A23" s="100"/>
      <c r="B23" s="275" t="s">
        <v>459</v>
      </c>
      <c r="C23" s="276"/>
      <c r="D23" s="100"/>
    </row>
    <row r="24" spans="1:3" ht="12.75" customHeight="1">
      <c r="A24" s="277" t="s">
        <v>468</v>
      </c>
      <c r="B24" s="278"/>
      <c r="C24" s="262" t="s">
        <v>469</v>
      </c>
    </row>
    <row r="25" spans="1:4" ht="12.75" customHeight="1">
      <c r="A25" s="279" t="s">
        <v>470</v>
      </c>
      <c r="B25" s="280">
        <f>B15</f>
        <v>0</v>
      </c>
      <c r="C25" s="281" t="s">
        <v>471</v>
      </c>
      <c r="D25" s="100"/>
    </row>
    <row r="26" spans="1:4" ht="28.5" customHeight="1">
      <c r="A26" s="282" t="s">
        <v>472</v>
      </c>
      <c r="B26" s="283">
        <f>IF(B24="","",B24-(B21*B25))</f>
        <v>0</v>
      </c>
      <c r="C26" s="284" t="s">
        <v>473</v>
      </c>
      <c r="D26" s="100"/>
    </row>
    <row r="27" ht="12.75" customHeight="1">
      <c r="D27" s="100"/>
    </row>
    <row r="28" spans="1:4" ht="12.75" customHeight="1">
      <c r="A28" s="78" t="s">
        <v>440</v>
      </c>
      <c r="D28" s="100"/>
    </row>
    <row r="29" spans="1:4" ht="12.75" customHeight="1">
      <c r="A29" s="285" t="s">
        <v>474</v>
      </c>
      <c r="B29" s="3"/>
      <c r="C29" s="3"/>
      <c r="D29" s="100"/>
    </row>
    <row r="30" ht="12.75" customHeight="1">
      <c r="A30" s="286" t="s">
        <v>475</v>
      </c>
    </row>
    <row r="31" ht="12.75" customHeight="1">
      <c r="A31" s="287" t="s">
        <v>476</v>
      </c>
    </row>
    <row r="32" ht="12.75" customHeight="1">
      <c r="A32" s="287" t="s">
        <v>477</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478</v>
      </c>
    </row>
    <row r="5" spans="1:3" ht="12.75" customHeight="1">
      <c r="A5" s="100"/>
      <c r="B5" s="100"/>
      <c r="C5" s="100"/>
    </row>
    <row r="6" spans="1:4" ht="12.75">
      <c r="A6" s="271" t="s">
        <v>479</v>
      </c>
      <c r="B6" s="271"/>
      <c r="C6" s="77" t="s">
        <v>480</v>
      </c>
      <c r="D6" s="100"/>
    </row>
    <row r="7" spans="1:3" ht="12.75" customHeight="1">
      <c r="A7" s="288" t="s">
        <v>481</v>
      </c>
      <c r="B7" s="289"/>
      <c r="C7" s="3"/>
    </row>
    <row r="8" spans="1:3" ht="12.75" customHeight="1">
      <c r="A8" s="261" t="s">
        <v>482</v>
      </c>
      <c r="B8" s="261"/>
      <c r="C8" s="290" t="s">
        <v>307</v>
      </c>
    </row>
    <row r="9" spans="1:4" ht="12.75" customHeight="1">
      <c r="A9" s="291" t="s">
        <v>483</v>
      </c>
      <c r="B9" s="265"/>
      <c r="C9" s="290" t="s">
        <v>307</v>
      </c>
      <c r="D9" s="100"/>
    </row>
    <row r="10" spans="1:4" ht="12.75" customHeight="1">
      <c r="A10" s="3" t="s">
        <v>484</v>
      </c>
      <c r="B10" s="266"/>
      <c r="C10" s="292" t="s">
        <v>307</v>
      </c>
      <c r="D10" s="100"/>
    </row>
    <row r="11" spans="1:3" ht="12.75" customHeight="1">
      <c r="A11" s="288" t="s">
        <v>485</v>
      </c>
      <c r="B11" s="289"/>
      <c r="C11" s="3"/>
    </row>
    <row r="12" spans="1:3" ht="12.75" customHeight="1">
      <c r="A12" s="290" t="s">
        <v>486</v>
      </c>
      <c r="B12" s="293">
        <f>B8*B9*B10</f>
        <v>0</v>
      </c>
      <c r="C12" s="3"/>
    </row>
    <row r="13" spans="1:3" ht="12.75" customHeight="1">
      <c r="A13" s="294" t="s">
        <v>487</v>
      </c>
      <c r="B13" s="295">
        <f>B12*B6</f>
        <v>0</v>
      </c>
      <c r="C13" s="3"/>
    </row>
    <row r="14" spans="1:3" ht="12.75" customHeight="1">
      <c r="A14" s="284" t="s">
        <v>488</v>
      </c>
      <c r="B14" s="296">
        <f>B6-B13</f>
        <v>0</v>
      </c>
      <c r="C14" s="3"/>
    </row>
    <row r="15" spans="1:3" ht="12.75" customHeight="1">
      <c r="A15" s="3"/>
      <c r="B15" s="3"/>
      <c r="C15" s="3"/>
    </row>
    <row r="16" spans="1:3" ht="12.75" customHeight="1">
      <c r="A16" s="3" t="s">
        <v>489</v>
      </c>
      <c r="B16" s="3"/>
      <c r="C16" s="3"/>
    </row>
    <row r="17" spans="1:3" ht="12.75" customHeight="1">
      <c r="A17" s="297" t="s">
        <v>440</v>
      </c>
      <c r="B17" s="3"/>
      <c r="C17" s="3"/>
    </row>
    <row r="18" spans="1:3" ht="12.75" customHeight="1">
      <c r="A18" s="3" t="s">
        <v>474</v>
      </c>
      <c r="B18" s="3"/>
      <c r="C18" s="3"/>
    </row>
    <row r="19" spans="1:3" ht="12.75" customHeight="1">
      <c r="A19" s="3"/>
      <c r="B19" s="3"/>
      <c r="C19" s="3"/>
    </row>
    <row r="20" spans="1:3" ht="12.75" customHeight="1">
      <c r="A20" s="3" t="s">
        <v>490</v>
      </c>
      <c r="B20" s="3"/>
      <c r="C20" s="3"/>
    </row>
    <row r="21" spans="1:3" ht="12.75" customHeight="1">
      <c r="A21" s="3"/>
      <c r="B21" s="3"/>
      <c r="C21" s="3"/>
    </row>
    <row r="22" spans="1:3" ht="15.75" customHeight="1">
      <c r="A22" s="77" t="s">
        <v>491</v>
      </c>
      <c r="B22" s="77"/>
      <c r="C22" s="77"/>
    </row>
    <row r="23" spans="1:3" ht="12.75" customHeight="1">
      <c r="A23" s="3" t="s">
        <v>492</v>
      </c>
      <c r="B23" s="3"/>
      <c r="C23" s="3"/>
    </row>
    <row r="24" spans="1:3" ht="12.75" customHeight="1">
      <c r="A24" s="3" t="s">
        <v>493</v>
      </c>
      <c r="B24" s="3"/>
      <c r="C24" s="3"/>
    </row>
    <row r="26" spans="1:3" ht="12.75" customHeight="1">
      <c r="A26" s="79" t="s">
        <v>494</v>
      </c>
      <c r="B26" s="80"/>
      <c r="C26" s="80"/>
    </row>
    <row r="28" ht="12.75" customHeight="1">
      <c r="A28" s="272" t="s">
        <v>495</v>
      </c>
    </row>
    <row r="29" ht="12.75" customHeight="1">
      <c r="A29" s="298" t="s">
        <v>496</v>
      </c>
    </row>
    <row r="30" ht="12.75" customHeight="1">
      <c r="A30" s="272" t="s">
        <v>497</v>
      </c>
    </row>
    <row r="31" ht="12.75" customHeight="1">
      <c r="A31" s="272" t="s">
        <v>498</v>
      </c>
    </row>
    <row r="32" spans="1:3" ht="12.75" customHeight="1">
      <c r="A32" s="100"/>
      <c r="B32" s="100"/>
      <c r="C32" s="100"/>
    </row>
    <row r="33" spans="1:3" ht="26.25" customHeight="1">
      <c r="A33" s="284" t="s">
        <v>499</v>
      </c>
      <c r="B33" s="299"/>
      <c r="C33" s="284" t="s">
        <v>500</v>
      </c>
    </row>
    <row r="34" spans="1:3" ht="12.75" customHeight="1">
      <c r="A34" s="300" t="s">
        <v>481</v>
      </c>
      <c r="B34" s="300"/>
      <c r="C34" s="100"/>
    </row>
    <row r="35" spans="1:3" ht="12.75" customHeight="1">
      <c r="A35" s="271" t="s">
        <v>482</v>
      </c>
      <c r="B35" s="301"/>
      <c r="C35" s="290" t="s">
        <v>307</v>
      </c>
    </row>
    <row r="36" spans="1:3" ht="12.75" customHeight="1">
      <c r="A36" s="271" t="s">
        <v>501</v>
      </c>
      <c r="B36" s="271"/>
      <c r="C36" s="290" t="s">
        <v>307</v>
      </c>
    </row>
    <row r="37" spans="1:3" ht="12.75" customHeight="1">
      <c r="A37" s="271" t="s">
        <v>502</v>
      </c>
      <c r="B37" s="271"/>
      <c r="C37" s="292" t="s">
        <v>307</v>
      </c>
    </row>
    <row r="38" spans="1:3" ht="12.75" customHeight="1">
      <c r="A38" s="300" t="s">
        <v>485</v>
      </c>
      <c r="B38" s="300"/>
      <c r="C38" s="100"/>
    </row>
    <row r="39" spans="1:3" ht="12.75" customHeight="1">
      <c r="A39" s="302" t="s">
        <v>503</v>
      </c>
      <c r="B39" s="303">
        <f>B36*B37</f>
        <v>0</v>
      </c>
      <c r="C39" s="100"/>
    </row>
    <row r="40" spans="1:3" ht="12.75" customHeight="1">
      <c r="A40" s="304" t="s">
        <v>504</v>
      </c>
      <c r="B40" s="305">
        <f>B33*B39</f>
        <v>0</v>
      </c>
      <c r="C40" s="100"/>
    </row>
    <row r="41" spans="1:3" ht="12.75" customHeight="1">
      <c r="A41" s="271" t="s">
        <v>505</v>
      </c>
      <c r="B41" s="306">
        <f>B33-B40</f>
        <v>0</v>
      </c>
      <c r="C41" s="100"/>
    </row>
    <row r="42" spans="1:2" ht="12.75" customHeight="1">
      <c r="A42" s="100"/>
      <c r="B42" s="100"/>
    </row>
    <row r="43" ht="12.75" customHeight="1">
      <c r="A43" s="241" t="s">
        <v>489</v>
      </c>
    </row>
    <row r="44" ht="12.75" customHeight="1">
      <c r="A44" s="241" t="s">
        <v>506</v>
      </c>
    </row>
    <row r="45" ht="12.75" customHeight="1">
      <c r="A45" s="307" t="s">
        <v>440</v>
      </c>
    </row>
    <row r="47" spans="1:3" ht="12.75" customHeight="1">
      <c r="A47" s="77" t="s">
        <v>507</v>
      </c>
      <c r="B47" s="77"/>
      <c r="C47" s="77"/>
    </row>
    <row r="48" ht="12.75" customHeight="1">
      <c r="A48" s="77" t="s">
        <v>508</v>
      </c>
    </row>
    <row r="49" ht="12.75" customHeight="1">
      <c r="A49" s="77" t="s">
        <v>509</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510</v>
      </c>
      <c r="B5" s="309"/>
      <c r="C5" s="309"/>
      <c r="D5" s="309"/>
      <c r="E5" s="309"/>
    </row>
    <row r="6" spans="1:5" ht="12.75" customHeight="1">
      <c r="A6" s="309"/>
      <c r="B6" s="310" t="s">
        <v>62</v>
      </c>
      <c r="C6" s="310"/>
      <c r="D6" s="310"/>
      <c r="E6" s="311" t="s">
        <v>292</v>
      </c>
    </row>
    <row r="7" spans="1:5" ht="12.75">
      <c r="A7" s="312" t="s">
        <v>331</v>
      </c>
      <c r="B7" s="313" t="s">
        <v>511</v>
      </c>
      <c r="C7" s="313" t="s">
        <v>512</v>
      </c>
      <c r="D7" s="314" t="s">
        <v>513</v>
      </c>
      <c r="E7" s="309"/>
    </row>
    <row r="8" spans="1:5" ht="12.75">
      <c r="A8" s="313" t="s">
        <v>514</v>
      </c>
      <c r="B8" s="315">
        <f>'CHD-E2.4'!E6</f>
        <v>0</v>
      </c>
      <c r="C8" s="316">
        <f>'CHD-E2.4'!E7</f>
        <v>0</v>
      </c>
      <c r="D8" s="316">
        <f>'CHD-E2.4'!F7</f>
        <v>0</v>
      </c>
      <c r="E8" s="317" t="s">
        <v>515</v>
      </c>
    </row>
    <row r="9" spans="1:5" ht="12.75">
      <c r="A9" s="313" t="s">
        <v>516</v>
      </c>
      <c r="B9" s="316">
        <f>'CHD-E2.4'!E8</f>
        <v>0</v>
      </c>
      <c r="C9" s="316">
        <f>'CHD-E2.4'!E9</f>
        <v>0</v>
      </c>
      <c r="D9" s="316">
        <f>'CHD-E2.4'!F9</f>
        <v>0</v>
      </c>
      <c r="E9" s="318" t="s">
        <v>515</v>
      </c>
    </row>
    <row r="10" spans="1:5" ht="12.75">
      <c r="A10" s="313" t="s">
        <v>517</v>
      </c>
      <c r="B10" s="315">
        <f>'CHD-E2.4'!E6+'CHD-E2.4'!E8</f>
        <v>0</v>
      </c>
      <c r="C10" s="316">
        <f>('CHD-E2.4'!E7+'CHD-E2.4'!E9)</f>
        <v>0</v>
      </c>
      <c r="D10" s="319"/>
      <c r="E10" s="318" t="s">
        <v>515</v>
      </c>
    </row>
    <row r="11" spans="1:5" ht="12.75">
      <c r="A11" s="313" t="s">
        <v>518</v>
      </c>
      <c r="B11" s="316">
        <f>'CHD-E1.1'!E19</f>
        <v>0</v>
      </c>
      <c r="C11" s="316">
        <f>'CHD-E1.1'!E11</f>
        <v>0</v>
      </c>
      <c r="D11" s="316">
        <f>'CHD-E1.1'!F11</f>
        <v>0</v>
      </c>
      <c r="E11" s="320" t="s">
        <v>519</v>
      </c>
    </row>
    <row r="12" spans="1:5" ht="12.75">
      <c r="A12" s="309"/>
      <c r="B12" s="309"/>
      <c r="C12" s="309"/>
      <c r="D12" s="309"/>
      <c r="E12" s="309"/>
    </row>
    <row r="13" spans="1:5" ht="12.75">
      <c r="A13" s="308" t="s">
        <v>520</v>
      </c>
      <c r="B13" s="309"/>
      <c r="C13" s="309"/>
      <c r="D13" s="309"/>
      <c r="E13" s="309"/>
    </row>
    <row r="14" spans="1:5" ht="12.75" customHeight="1">
      <c r="A14" s="309"/>
      <c r="B14" s="310" t="s">
        <v>62</v>
      </c>
      <c r="C14" s="310"/>
      <c r="D14" s="310"/>
      <c r="E14" s="311" t="s">
        <v>292</v>
      </c>
    </row>
    <row r="15" spans="1:5" ht="12.75">
      <c r="A15" s="312" t="s">
        <v>331</v>
      </c>
      <c r="B15" s="313" t="s">
        <v>511</v>
      </c>
      <c r="C15" s="313" t="s">
        <v>521</v>
      </c>
      <c r="D15" s="314" t="s">
        <v>513</v>
      </c>
      <c r="E15" s="309"/>
    </row>
    <row r="16" spans="1:5" ht="12.75">
      <c r="A16" s="313" t="s">
        <v>522</v>
      </c>
      <c r="B16" s="315">
        <f>'CHD-E3.4'!E7</f>
        <v>0</v>
      </c>
      <c r="C16" s="312"/>
      <c r="D16" s="312"/>
      <c r="E16" s="317" t="s">
        <v>523</v>
      </c>
    </row>
    <row r="17" spans="1:5" ht="12.75">
      <c r="A17" s="313" t="s">
        <v>524</v>
      </c>
      <c r="B17" s="315">
        <f>'CHD-E3.4'!E9</f>
        <v>0</v>
      </c>
      <c r="C17" s="315">
        <f>'CHD-E3.4'!E10</f>
        <v>0</v>
      </c>
      <c r="D17" s="316">
        <f>'CHD-E3.4'!F10</f>
        <v>0</v>
      </c>
      <c r="E17" s="318" t="s">
        <v>523</v>
      </c>
    </row>
    <row r="18" spans="1:5" ht="12.75">
      <c r="A18" s="313" t="s">
        <v>525</v>
      </c>
      <c r="B18" s="315">
        <f>'CHD-E3.4'!E11</f>
        <v>0</v>
      </c>
      <c r="C18" s="315">
        <f>'CHD-E3.4'!E12</f>
        <v>0</v>
      </c>
      <c r="D18" s="316">
        <f>'CHD-E3.4'!F12</f>
        <v>0</v>
      </c>
      <c r="E18" s="318" t="s">
        <v>523</v>
      </c>
    </row>
    <row r="19" spans="1:5" ht="12.75">
      <c r="A19" s="313" t="s">
        <v>526</v>
      </c>
      <c r="B19" s="315">
        <f>'CHD-E3.4'!E13</f>
        <v>0</v>
      </c>
      <c r="C19" s="315">
        <f>'CHD-E3.4'!E14</f>
        <v>0</v>
      </c>
      <c r="D19" s="316">
        <f>'CHD-E3.4'!F14</f>
        <v>0</v>
      </c>
      <c r="E19" s="318" t="s">
        <v>523</v>
      </c>
    </row>
    <row r="20" spans="1:5" ht="12.75">
      <c r="A20" s="313" t="s">
        <v>527</v>
      </c>
      <c r="B20" s="315">
        <f>'CHD-E3.4'!E15</f>
        <v>0</v>
      </c>
      <c r="C20" s="312"/>
      <c r="D20" s="316">
        <f>'CHD-E3.4'!F15</f>
        <v>0</v>
      </c>
      <c r="E20" s="320" t="s">
        <v>523</v>
      </c>
    </row>
    <row r="22" ht="12.75">
      <c r="A22" s="78" t="s">
        <v>528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529</v>
      </c>
      <c r="B5" s="322" t="s">
        <v>530</v>
      </c>
      <c r="C5" s="322"/>
      <c r="D5" s="323"/>
      <c r="E5" s="309"/>
    </row>
    <row r="6" spans="1:5" ht="12.75">
      <c r="A6" s="324" t="s">
        <v>331</v>
      </c>
      <c r="B6" s="324" t="s">
        <v>511</v>
      </c>
      <c r="C6" s="324" t="s">
        <v>531</v>
      </c>
      <c r="D6" s="323"/>
      <c r="E6" s="309"/>
    </row>
    <row r="7" spans="1:5" ht="12.75">
      <c r="A7" s="324" t="s">
        <v>532</v>
      </c>
      <c r="B7" s="325"/>
      <c r="C7" s="325"/>
      <c r="D7" s="323"/>
      <c r="E7" s="309"/>
    </row>
    <row r="8" spans="1:5" ht="12.75">
      <c r="A8" s="324" t="s">
        <v>533</v>
      </c>
      <c r="B8" s="325"/>
      <c r="C8" s="325"/>
      <c r="D8" s="323"/>
      <c r="E8" s="309"/>
    </row>
    <row r="9" spans="1:5" ht="12.75">
      <c r="A9" s="309"/>
      <c r="B9" s="309"/>
      <c r="C9" s="309"/>
      <c r="D9" s="309"/>
      <c r="E9" s="326"/>
    </row>
    <row r="10" spans="1:5" ht="12.75">
      <c r="A10" s="327" t="s">
        <v>534</v>
      </c>
      <c r="B10" s="327" t="s">
        <v>535</v>
      </c>
      <c r="C10" s="328"/>
      <c r="D10" s="328"/>
      <c r="E10" s="309"/>
    </row>
    <row r="11" spans="1:5" ht="12.75">
      <c r="A11" s="329" t="s">
        <v>536</v>
      </c>
      <c r="B11" s="329" t="s">
        <v>537</v>
      </c>
      <c r="C11" s="329" t="s">
        <v>538</v>
      </c>
      <c r="D11" s="329" t="s">
        <v>539</v>
      </c>
      <c r="E11" s="309"/>
    </row>
    <row r="12" spans="1:5" ht="12.75">
      <c r="A12" s="313" t="s">
        <v>540</v>
      </c>
      <c r="B12" s="329"/>
      <c r="C12" s="329"/>
      <c r="D12" s="329"/>
      <c r="E12" s="309"/>
    </row>
    <row r="13" spans="1:5" ht="12.75">
      <c r="A13" s="313" t="s">
        <v>541</v>
      </c>
      <c r="B13" s="329"/>
      <c r="C13" s="329"/>
      <c r="D13" s="329"/>
      <c r="E13" s="309"/>
    </row>
    <row r="14" spans="1:5" ht="12.75">
      <c r="A14" s="313" t="s">
        <v>542</v>
      </c>
      <c r="B14" s="329"/>
      <c r="C14" s="329"/>
      <c r="D14" s="329"/>
      <c r="E14" s="309"/>
    </row>
    <row r="15" spans="1:5" ht="12.75">
      <c r="A15" s="313" t="s">
        <v>543</v>
      </c>
      <c r="B15" s="329"/>
      <c r="C15" s="329"/>
      <c r="D15" s="329"/>
      <c r="E15" s="309"/>
    </row>
    <row r="16" spans="1:5" ht="12.75">
      <c r="A16" s="313" t="s">
        <v>544</v>
      </c>
      <c r="B16" s="329"/>
      <c r="C16" s="329"/>
      <c r="D16" s="329"/>
      <c r="E16" s="309"/>
    </row>
    <row r="17" spans="1:5" ht="12.75">
      <c r="A17" s="313" t="s">
        <v>545</v>
      </c>
      <c r="B17" s="329"/>
      <c r="C17" s="329"/>
      <c r="D17" s="329"/>
      <c r="E17" s="326"/>
    </row>
    <row r="18" spans="1:5" ht="12.75">
      <c r="A18" s="313" t="s">
        <v>546</v>
      </c>
      <c r="B18" s="329"/>
      <c r="C18" s="329"/>
      <c r="D18" s="329"/>
      <c r="E18" s="309"/>
    </row>
    <row r="19" spans="1:5" ht="12.75">
      <c r="A19" s="18"/>
      <c r="B19" s="18"/>
      <c r="C19" s="18"/>
      <c r="D19" s="18"/>
      <c r="E19" s="309"/>
    </row>
    <row r="20" spans="1:5" ht="12.75">
      <c r="A20" s="327" t="s">
        <v>547</v>
      </c>
      <c r="B20" s="327" t="s">
        <v>548</v>
      </c>
      <c r="C20" s="328"/>
      <c r="D20" s="328"/>
      <c r="E20" s="309"/>
    </row>
    <row r="21" spans="1:5" ht="12.75">
      <c r="A21" s="329" t="s">
        <v>536</v>
      </c>
      <c r="B21" s="329" t="s">
        <v>537</v>
      </c>
      <c r="C21" s="329" t="s">
        <v>538</v>
      </c>
      <c r="D21" s="329" t="s">
        <v>539</v>
      </c>
      <c r="E21" s="309"/>
    </row>
    <row r="22" spans="1:5" ht="12.75">
      <c r="A22" s="313" t="s">
        <v>540</v>
      </c>
      <c r="B22" s="329"/>
      <c r="C22" s="329"/>
      <c r="D22" s="329"/>
      <c r="E22" s="309"/>
    </row>
    <row r="23" spans="1:5" ht="12.75">
      <c r="A23" s="313" t="s">
        <v>541</v>
      </c>
      <c r="B23" s="329"/>
      <c r="C23" s="329"/>
      <c r="D23" s="329"/>
      <c r="E23" s="309"/>
    </row>
    <row r="24" spans="1:5" ht="12.75">
      <c r="A24" s="313" t="s">
        <v>542</v>
      </c>
      <c r="B24" s="329"/>
      <c r="C24" s="329"/>
      <c r="D24" s="329"/>
      <c r="E24" s="309"/>
    </row>
    <row r="25" spans="1:5" ht="12.75">
      <c r="A25" s="313" t="s">
        <v>543</v>
      </c>
      <c r="B25" s="329"/>
      <c r="C25" s="329"/>
      <c r="D25" s="329"/>
      <c r="E25" s="326"/>
    </row>
    <row r="26" spans="1:5" ht="12.75">
      <c r="A26" s="313" t="s">
        <v>544</v>
      </c>
      <c r="B26" s="329"/>
      <c r="C26" s="329"/>
      <c r="D26" s="329"/>
      <c r="E26" s="309"/>
    </row>
    <row r="27" spans="1:5" ht="12.75">
      <c r="A27" s="313" t="s">
        <v>545</v>
      </c>
      <c r="B27" s="329"/>
      <c r="C27" s="329"/>
      <c r="D27" s="329"/>
      <c r="E27" s="309"/>
    </row>
    <row r="28" spans="1:5" ht="12.75">
      <c r="A28" s="313" t="s">
        <v>546</v>
      </c>
      <c r="B28" s="329"/>
      <c r="C28" s="329"/>
      <c r="D28" s="329"/>
      <c r="E28" s="309"/>
    </row>
    <row r="29" spans="1:5" ht="12.75">
      <c r="A29" s="18"/>
      <c r="B29" s="18"/>
      <c r="C29" s="18"/>
      <c r="D29" s="18"/>
      <c r="E29" s="309"/>
    </row>
    <row r="30" spans="1:5" ht="12.75">
      <c r="A30" s="327" t="s">
        <v>549</v>
      </c>
      <c r="B30" s="327" t="s">
        <v>550</v>
      </c>
      <c r="C30" s="328"/>
      <c r="D30" s="328"/>
      <c r="E30" s="309"/>
    </row>
    <row r="31" spans="1:5" ht="12.75">
      <c r="A31" s="329" t="s">
        <v>536</v>
      </c>
      <c r="B31" s="329" t="s">
        <v>537</v>
      </c>
      <c r="C31" s="329" t="s">
        <v>551</v>
      </c>
      <c r="D31" s="329" t="s">
        <v>552</v>
      </c>
      <c r="E31" s="309"/>
    </row>
    <row r="32" spans="1:5" ht="12.75">
      <c r="A32" s="329" t="s">
        <v>553</v>
      </c>
      <c r="B32" s="329"/>
      <c r="C32" s="329"/>
      <c r="D32" s="329"/>
      <c r="E32" s="309"/>
    </row>
    <row r="33" spans="1:5" ht="12.75">
      <c r="A33" s="329" t="s">
        <v>554</v>
      </c>
      <c r="B33" s="329"/>
      <c r="C33" s="329"/>
      <c r="D33" s="329"/>
      <c r="E33" s="309"/>
    </row>
    <row r="34" spans="1:5" ht="12.75">
      <c r="A34" s="329" t="s">
        <v>555</v>
      </c>
      <c r="B34" s="329"/>
      <c r="C34" s="329"/>
      <c r="D34" s="329"/>
      <c r="E34" s="309"/>
    </row>
    <row r="35" spans="1:5" ht="12.75">
      <c r="A35" s="329" t="s">
        <v>556</v>
      </c>
      <c r="B35" s="329"/>
      <c r="C35" s="329"/>
      <c r="D35" s="329"/>
      <c r="E35" s="309"/>
    </row>
    <row r="36" spans="1:5" ht="12.75">
      <c r="A36" s="329" t="s">
        <v>557</v>
      </c>
      <c r="B36" s="329"/>
      <c r="C36" s="329"/>
      <c r="D36" s="329"/>
      <c r="E36" s="309"/>
    </row>
    <row r="37" spans="1:5" ht="12.75">
      <c r="A37" s="329" t="s">
        <v>558</v>
      </c>
      <c r="B37" s="329"/>
      <c r="C37" s="329"/>
      <c r="D37" s="329"/>
      <c r="E37" s="309"/>
    </row>
    <row r="38" spans="1:5" ht="12.75">
      <c r="A38" s="329" t="s">
        <v>559</v>
      </c>
      <c r="B38" s="329"/>
      <c r="C38" s="329"/>
      <c r="D38" s="329"/>
      <c r="E38" s="309"/>
    </row>
    <row r="39" spans="1:5" ht="12.75">
      <c r="A39" s="329" t="s">
        <v>560</v>
      </c>
      <c r="B39" s="329"/>
      <c r="C39" s="329"/>
      <c r="D39" s="329"/>
      <c r="E39" s="309"/>
    </row>
    <row r="40" spans="1:5" ht="12.75">
      <c r="A40" s="329" t="s">
        <v>561</v>
      </c>
      <c r="B40" s="329"/>
      <c r="C40" s="329"/>
      <c r="D40" s="329"/>
      <c r="E40" s="309"/>
    </row>
    <row r="41" spans="1:5" ht="12.75">
      <c r="A41" s="329" t="s">
        <v>546</v>
      </c>
      <c r="B41" s="329"/>
      <c r="C41" s="329"/>
      <c r="D41" s="329"/>
      <c r="E41" s="309"/>
    </row>
    <row r="42" spans="1:5" ht="12.75">
      <c r="A42" s="18"/>
      <c r="B42" s="18"/>
      <c r="C42" s="18"/>
      <c r="D42" s="18"/>
      <c r="E42" s="309"/>
    </row>
    <row r="43" spans="1:5" ht="12.75">
      <c r="A43" s="327" t="s">
        <v>562</v>
      </c>
      <c r="B43" s="327" t="s">
        <v>563</v>
      </c>
      <c r="C43" s="328"/>
      <c r="D43" s="328"/>
      <c r="E43" s="309"/>
    </row>
    <row r="44" spans="1:5" ht="12.75">
      <c r="A44" s="329" t="s">
        <v>536</v>
      </c>
      <c r="B44" s="329" t="s">
        <v>537</v>
      </c>
      <c r="C44" s="329" t="s">
        <v>551</v>
      </c>
      <c r="D44" s="329" t="s">
        <v>552</v>
      </c>
      <c r="E44" s="326"/>
    </row>
    <row r="45" spans="1:5" ht="12.75">
      <c r="A45" s="329" t="s">
        <v>553</v>
      </c>
      <c r="B45" s="329"/>
      <c r="C45" s="329"/>
      <c r="D45" s="329"/>
      <c r="E45" s="309"/>
    </row>
    <row r="46" spans="1:5" ht="12.75">
      <c r="A46" s="329" t="s">
        <v>554</v>
      </c>
      <c r="B46" s="329"/>
      <c r="C46" s="329"/>
      <c r="D46" s="329"/>
      <c r="E46" s="309"/>
    </row>
    <row r="47" spans="1:5" ht="12.75">
      <c r="A47" s="329" t="s">
        <v>555</v>
      </c>
      <c r="B47" s="329"/>
      <c r="C47" s="329"/>
      <c r="D47" s="329"/>
      <c r="E47" s="309"/>
    </row>
    <row r="48" spans="1:5" ht="12.75">
      <c r="A48" s="329" t="s">
        <v>556</v>
      </c>
      <c r="B48" s="329"/>
      <c r="C48" s="329"/>
      <c r="D48" s="329"/>
      <c r="E48" s="309"/>
    </row>
    <row r="49" spans="1:5" ht="12.75">
      <c r="A49" s="329" t="s">
        <v>557</v>
      </c>
      <c r="B49" s="329"/>
      <c r="C49" s="329"/>
      <c r="D49" s="329"/>
      <c r="E49" s="309"/>
    </row>
    <row r="50" spans="1:5" ht="12.75">
      <c r="A50" s="329" t="s">
        <v>558</v>
      </c>
      <c r="B50" s="329"/>
      <c r="C50" s="329"/>
      <c r="D50" s="329"/>
      <c r="E50" s="309"/>
    </row>
    <row r="51" spans="1:5" ht="12.75">
      <c r="A51" s="329" t="s">
        <v>559</v>
      </c>
      <c r="B51" s="329"/>
      <c r="C51" s="329"/>
      <c r="D51" s="329"/>
      <c r="E51" s="309"/>
    </row>
    <row r="52" spans="1:5" ht="12.75">
      <c r="A52" s="329" t="s">
        <v>560</v>
      </c>
      <c r="B52" s="329"/>
      <c r="C52" s="329"/>
      <c r="D52" s="329"/>
      <c r="E52" s="309"/>
    </row>
    <row r="53" spans="1:5" ht="12.75">
      <c r="A53" s="329" t="s">
        <v>561</v>
      </c>
      <c r="B53" s="329"/>
      <c r="C53" s="329"/>
      <c r="D53" s="329"/>
      <c r="E53" s="309"/>
    </row>
    <row r="54" spans="1:5" ht="12.75">
      <c r="A54" s="329" t="s">
        <v>546</v>
      </c>
      <c r="B54" s="329"/>
      <c r="C54" s="329"/>
      <c r="D54" s="329"/>
      <c r="E54" s="309"/>
    </row>
    <row r="55" spans="1:5" ht="12.75">
      <c r="A55" s="329"/>
      <c r="B55" s="329"/>
      <c r="C55" s="329"/>
      <c r="D55" s="329"/>
      <c r="E55" s="309"/>
    </row>
    <row r="56" spans="1:5" ht="12.75">
      <c r="A56" s="327" t="s">
        <v>564</v>
      </c>
      <c r="B56" s="327" t="s">
        <v>565</v>
      </c>
      <c r="C56" s="328"/>
      <c r="D56" s="328"/>
      <c r="E56" s="328"/>
    </row>
    <row r="57" spans="1:5" ht="12.75">
      <c r="A57" s="330"/>
      <c r="B57" s="330" t="s">
        <v>427</v>
      </c>
      <c r="C57" s="330"/>
      <c r="D57" s="330" t="s">
        <v>566</v>
      </c>
      <c r="E57" s="330"/>
    </row>
    <row r="58" spans="1:5" ht="12.75">
      <c r="A58" s="329" t="s">
        <v>331</v>
      </c>
      <c r="B58" s="329" t="s">
        <v>567</v>
      </c>
      <c r="C58" s="331" t="s">
        <v>531</v>
      </c>
      <c r="D58" s="329" t="s">
        <v>567</v>
      </c>
      <c r="E58" s="331" t="s">
        <v>531</v>
      </c>
    </row>
    <row r="59" spans="1:5" ht="12.75">
      <c r="A59" s="332" t="s">
        <v>568</v>
      </c>
      <c r="B59" s="333"/>
      <c r="C59" s="333"/>
      <c r="D59" s="333"/>
      <c r="E59" s="334"/>
    </row>
    <row r="60" spans="1:5" ht="12.75">
      <c r="A60" s="329" t="s">
        <v>569</v>
      </c>
      <c r="B60" s="335">
        <f>'CHD-NA1'!B8</f>
        <v>0</v>
      </c>
      <c r="C60" s="336">
        <f>'CHD-NA1'!C8</f>
        <v>0</v>
      </c>
      <c r="D60" s="337"/>
      <c r="E60" s="337"/>
    </row>
    <row r="61" spans="1:5" ht="12.75">
      <c r="A61" s="329" t="s">
        <v>570</v>
      </c>
      <c r="B61" s="336">
        <f>'CHD-NA1'!B9</f>
        <v>0</v>
      </c>
      <c r="C61" s="336">
        <f>'CHD-NA1'!C9</f>
        <v>0</v>
      </c>
      <c r="D61" s="337"/>
      <c r="E61" s="337"/>
    </row>
    <row r="62" spans="1:5" ht="12.75">
      <c r="A62" s="329" t="s">
        <v>571</v>
      </c>
      <c r="B62" s="335">
        <f>'CHD-NA1'!B10</f>
        <v>0</v>
      </c>
      <c r="C62" s="336">
        <f>'CHD-NA1'!C10</f>
        <v>0</v>
      </c>
      <c r="D62" s="337"/>
      <c r="E62" s="337"/>
    </row>
    <row r="63" spans="1:5" ht="12.75">
      <c r="A63" s="332" t="s">
        <v>572</v>
      </c>
      <c r="B63" s="333"/>
      <c r="C63" s="333"/>
      <c r="D63" s="333"/>
      <c r="E63" s="334"/>
    </row>
    <row r="64" spans="1:5" ht="12.75">
      <c r="A64" s="329" t="s">
        <v>209</v>
      </c>
      <c r="B64" s="337"/>
      <c r="C64" s="337"/>
      <c r="D64" s="337"/>
      <c r="E64" s="337"/>
    </row>
    <row r="65" spans="1:5" ht="12.75">
      <c r="A65" s="332" t="s">
        <v>573</v>
      </c>
      <c r="B65" s="333"/>
      <c r="C65" s="333"/>
      <c r="D65" s="333"/>
      <c r="E65" s="334"/>
    </row>
    <row r="66" spans="1:5" ht="12.75">
      <c r="A66" s="329" t="s">
        <v>574</v>
      </c>
      <c r="B66" s="338">
        <f>'CHD-NA1'!B17</f>
        <v>0</v>
      </c>
      <c r="C66" s="338">
        <f>'CHD-NA1'!C17</f>
        <v>0</v>
      </c>
      <c r="D66" s="337"/>
      <c r="E66" s="337"/>
    </row>
    <row r="67" spans="1:5" ht="12.75">
      <c r="A67" s="329" t="s">
        <v>575</v>
      </c>
      <c r="B67" s="338">
        <f>'CHD-NA1'!B18</f>
        <v>0</v>
      </c>
      <c r="C67" s="338">
        <f>'CHD-NA1'!C18</f>
        <v>0</v>
      </c>
      <c r="D67" s="337"/>
      <c r="E67" s="337"/>
    </row>
    <row r="68" spans="1:5" ht="12.75">
      <c r="A68" s="329" t="s">
        <v>576</v>
      </c>
      <c r="B68" s="338">
        <f>'CHD-NA1'!B19</f>
        <v>0</v>
      </c>
      <c r="C68" s="338">
        <f>'CHD-NA1'!C19</f>
        <v>0</v>
      </c>
      <c r="D68" s="337"/>
      <c r="E68" s="337"/>
    </row>
    <row r="69" spans="1:5" ht="12.75">
      <c r="A69" s="3"/>
      <c r="B69" s="3"/>
      <c r="C69" s="3"/>
      <c r="D69" s="3"/>
      <c r="E69" s="3"/>
    </row>
    <row r="70" spans="1:5" ht="12.75">
      <c r="A70" s="78" t="s">
        <v>528</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139</v>
      </c>
    </row>
    <row r="5" spans="1:7" s="58" customFormat="1" ht="24.75" customHeight="1">
      <c r="A5" s="68" t="s">
        <v>140</v>
      </c>
      <c r="B5" s="68"/>
      <c r="C5" s="68"/>
      <c r="D5" s="68"/>
      <c r="E5" s="68"/>
      <c r="F5" s="68"/>
      <c r="G5" s="68"/>
    </row>
    <row r="6" spans="1:3" s="58" customFormat="1" ht="12.75">
      <c r="A6" s="69"/>
      <c r="B6" s="69"/>
      <c r="C6" s="69"/>
    </row>
    <row r="7" s="58" customFormat="1" ht="12.75">
      <c r="A7" s="69" t="s">
        <v>141</v>
      </c>
    </row>
    <row r="8" s="58" customFormat="1" ht="12.75">
      <c r="A8" s="70" t="s">
        <v>57</v>
      </c>
    </row>
    <row r="9" s="58" customFormat="1" ht="12.75">
      <c r="A9" s="70" t="s">
        <v>58</v>
      </c>
    </row>
    <row r="10" s="58" customFormat="1" ht="12.75"/>
    <row r="11" spans="1:7" s="58" customFormat="1" ht="12.75">
      <c r="A11" s="71" t="s">
        <v>142</v>
      </c>
      <c r="B11" s="62" t="s">
        <v>91</v>
      </c>
      <c r="C11" s="62" t="s">
        <v>84</v>
      </c>
      <c r="D11" s="62" t="s">
        <v>92</v>
      </c>
      <c r="E11" s="62" t="s">
        <v>84</v>
      </c>
      <c r="F11" s="62" t="s">
        <v>93</v>
      </c>
      <c r="G11" s="62" t="s">
        <v>84</v>
      </c>
    </row>
    <row r="12" spans="1:7" s="58" customFormat="1" ht="12.75" customHeight="1">
      <c r="A12" s="54" t="s">
        <v>143</v>
      </c>
      <c r="B12" s="45" t="s">
        <v>144</v>
      </c>
      <c r="C12" s="46" t="s">
        <v>145</v>
      </c>
      <c r="D12" s="47"/>
      <c r="E12" s="48"/>
      <c r="F12" s="47"/>
      <c r="G12" s="48"/>
    </row>
    <row r="13" spans="1:7" s="58" customFormat="1" ht="12.75" customHeight="1">
      <c r="A13" s="54" t="s">
        <v>146</v>
      </c>
      <c r="B13" s="45" t="s">
        <v>147</v>
      </c>
      <c r="C13" s="46" t="s">
        <v>145</v>
      </c>
      <c r="D13" s="47"/>
      <c r="E13" s="48"/>
      <c r="F13" s="47"/>
      <c r="G13" s="48"/>
    </row>
    <row r="14" spans="1:7" s="58" customFormat="1" ht="12.75" customHeight="1">
      <c r="A14" s="54" t="s">
        <v>148</v>
      </c>
      <c r="B14" s="45" t="s">
        <v>149</v>
      </c>
      <c r="C14" s="46" t="s">
        <v>145</v>
      </c>
      <c r="D14" s="47"/>
      <c r="E14" s="48"/>
      <c r="F14" s="47"/>
      <c r="G14" s="48"/>
    </row>
    <row r="15" spans="1:13" s="58" customFormat="1" ht="12.75" customHeight="1">
      <c r="A15" s="54" t="s">
        <v>150</v>
      </c>
      <c r="B15" s="45" t="s">
        <v>151</v>
      </c>
      <c r="C15" s="46" t="s">
        <v>145</v>
      </c>
      <c r="D15" s="47"/>
      <c r="E15" s="48"/>
      <c r="F15" s="47"/>
      <c r="G15" s="48"/>
      <c r="M15" s="69"/>
    </row>
    <row r="16" spans="1:13" s="58" customFormat="1" ht="12.75" customHeight="1">
      <c r="A16" s="54" t="s">
        <v>152</v>
      </c>
      <c r="B16" s="45" t="s">
        <v>153</v>
      </c>
      <c r="C16" s="46" t="s">
        <v>145</v>
      </c>
      <c r="D16" s="47"/>
      <c r="E16" s="48"/>
      <c r="F16" s="47"/>
      <c r="G16" s="48"/>
      <c r="M16" s="72"/>
    </row>
    <row r="17" spans="1:13" s="58" customFormat="1" ht="12.75" customHeight="1">
      <c r="A17" s="54" t="s">
        <v>154</v>
      </c>
      <c r="B17" s="45" t="s">
        <v>155</v>
      </c>
      <c r="C17" s="46" t="s">
        <v>145</v>
      </c>
      <c r="D17" s="47"/>
      <c r="E17" s="48"/>
      <c r="F17" s="47"/>
      <c r="G17" s="48"/>
      <c r="M17" s="69"/>
    </row>
    <row r="18" spans="1:13" s="58" customFormat="1" ht="12.75" customHeight="1">
      <c r="A18" s="54" t="s">
        <v>156</v>
      </c>
      <c r="B18" s="45" t="s">
        <v>157</v>
      </c>
      <c r="C18" s="46" t="s">
        <v>145</v>
      </c>
      <c r="D18" s="47"/>
      <c r="E18" s="48"/>
      <c r="F18" s="47"/>
      <c r="G18" s="48"/>
      <c r="M18" s="69"/>
    </row>
    <row r="19" spans="1:13" s="58" customFormat="1" ht="12.75" customHeight="1">
      <c r="A19" s="54" t="s">
        <v>158</v>
      </c>
      <c r="B19" s="45" t="s">
        <v>159</v>
      </c>
      <c r="C19" s="46" t="s">
        <v>145</v>
      </c>
      <c r="D19" s="47"/>
      <c r="E19" s="48"/>
      <c r="F19" s="47"/>
      <c r="G19" s="48"/>
      <c r="M19" s="69"/>
    </row>
    <row r="20" spans="1:7" s="58" customFormat="1" ht="12.75">
      <c r="A20" s="73"/>
      <c r="B20" s="73"/>
      <c r="C20" s="73"/>
      <c r="D20" s="73"/>
      <c r="E20" s="73"/>
      <c r="F20" s="73"/>
      <c r="G20" s="73"/>
    </row>
    <row r="21" spans="1:7" s="58" customFormat="1" ht="12.75">
      <c r="A21" s="62" t="s">
        <v>160</v>
      </c>
      <c r="B21" s="62" t="s">
        <v>91</v>
      </c>
      <c r="C21" s="62" t="s">
        <v>84</v>
      </c>
      <c r="D21" s="62" t="s">
        <v>92</v>
      </c>
      <c r="E21" s="62" t="s">
        <v>84</v>
      </c>
      <c r="F21" s="62" t="s">
        <v>93</v>
      </c>
      <c r="G21" s="62" t="s">
        <v>84</v>
      </c>
    </row>
    <row r="22" spans="1:7" s="58" customFormat="1" ht="12.75" customHeight="1">
      <c r="A22" s="54" t="s">
        <v>161</v>
      </c>
      <c r="B22" s="74" t="s">
        <v>162</v>
      </c>
      <c r="C22" s="46" t="s">
        <v>135</v>
      </c>
      <c r="D22" s="47"/>
      <c r="E22" s="48"/>
      <c r="F22" s="47"/>
      <c r="G22" s="48"/>
    </row>
    <row r="23" spans="1:7" s="58" customFormat="1" ht="12.75" customHeight="1">
      <c r="A23" s="54" t="s">
        <v>163</v>
      </c>
      <c r="B23" s="45" t="s">
        <v>164</v>
      </c>
      <c r="C23" s="46" t="s">
        <v>135</v>
      </c>
      <c r="D23" s="47"/>
      <c r="E23" s="48"/>
      <c r="F23" s="47"/>
      <c r="G23" s="48"/>
    </row>
    <row r="24" spans="1:7" s="58" customFormat="1" ht="12.75" customHeight="1">
      <c r="A24" s="54" t="s">
        <v>165</v>
      </c>
      <c r="B24" s="74" t="s">
        <v>166</v>
      </c>
      <c r="C24" s="46" t="s">
        <v>135</v>
      </c>
      <c r="D24" s="47"/>
      <c r="E24" s="48"/>
      <c r="F24" s="47"/>
      <c r="G24" s="48"/>
    </row>
    <row r="25" spans="1:7" s="58" customFormat="1" ht="12.75" customHeight="1">
      <c r="A25" s="54" t="s">
        <v>167</v>
      </c>
      <c r="B25" s="45" t="s">
        <v>168</v>
      </c>
      <c r="C25" s="46" t="s">
        <v>135</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137</v>
      </c>
    </row>
    <row r="55" ht="12.75">
      <c r="A55" s="3" t="s">
        <v>195</v>
      </c>
    </row>
    <row r="56" ht="12.75">
      <c r="A56" s="3" t="s">
        <v>138</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229</v>
      </c>
      <c r="E32" s="91"/>
      <c r="F32" s="93"/>
      <c r="G32" s="91"/>
    </row>
    <row r="33" spans="1:7" ht="12.75">
      <c r="A33" s="91" t="s">
        <v>230</v>
      </c>
      <c r="B33" s="91"/>
      <c r="C33" s="93"/>
      <c r="D33" s="94" t="s">
        <v>231</v>
      </c>
      <c r="E33" s="91"/>
      <c r="F33" s="93"/>
      <c r="G33" s="91"/>
    </row>
    <row r="34" spans="1:7" ht="12.75">
      <c r="A34" s="91" t="s">
        <v>232</v>
      </c>
      <c r="B34" s="91"/>
      <c r="C34" s="93"/>
      <c r="D34" s="94" t="s">
        <v>233</v>
      </c>
      <c r="E34" s="91"/>
      <c r="F34" s="93"/>
      <c r="G34" s="91"/>
    </row>
    <row r="35" spans="1:7" ht="12.75">
      <c r="A35" s="91" t="s">
        <v>234</v>
      </c>
      <c r="B35" s="91"/>
      <c r="C35" s="93"/>
      <c r="D35" s="94" t="s">
        <v>235</v>
      </c>
      <c r="E35" s="91"/>
      <c r="F35" s="93"/>
      <c r="G35" s="91"/>
    </row>
    <row r="36" spans="1:7" ht="12.75">
      <c r="A36" s="91" t="s">
        <v>236</v>
      </c>
      <c r="B36" s="91"/>
      <c r="C36" s="93"/>
      <c r="D36" s="94"/>
      <c r="E36" s="91"/>
      <c r="F36" s="93"/>
      <c r="G36" s="91"/>
    </row>
    <row r="37" spans="1:7" ht="12.75" customHeight="1">
      <c r="A37" s="96" t="s">
        <v>237</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238</v>
      </c>
    </row>
    <row r="4" ht="8.25" customHeight="1"/>
    <row r="5" spans="2:5" ht="12.75" customHeight="1">
      <c r="B5" s="98" t="s">
        <v>239</v>
      </c>
      <c r="C5" s="98" t="s">
        <v>240</v>
      </c>
      <c r="D5" s="98"/>
      <c r="E5" s="98"/>
    </row>
    <row r="6" spans="1:6" ht="12.75">
      <c r="A6" s="99" t="s">
        <v>197</v>
      </c>
      <c r="B6" s="98"/>
      <c r="C6" s="98" t="s">
        <v>241</v>
      </c>
      <c r="D6" s="98" t="s">
        <v>242</v>
      </c>
      <c r="E6" s="98" t="s">
        <v>243</v>
      </c>
      <c r="F6" s="100"/>
    </row>
    <row r="7" spans="1:6" ht="12.75">
      <c r="A7" s="88" t="s">
        <v>244</v>
      </c>
      <c r="B7" s="89"/>
      <c r="C7" s="89"/>
      <c r="D7" s="89" t="s">
        <v>245</v>
      </c>
      <c r="E7" s="90"/>
      <c r="F7" s="100"/>
    </row>
    <row r="8" spans="1:5" ht="12.75">
      <c r="A8" s="91" t="s">
        <v>203</v>
      </c>
      <c r="B8" s="91"/>
      <c r="C8" s="101" t="s">
        <v>204</v>
      </c>
      <c r="D8" s="101" t="s">
        <v>246</v>
      </c>
      <c r="E8" s="101" t="s">
        <v>247</v>
      </c>
    </row>
    <row r="9" spans="1:5" ht="12.75">
      <c r="A9" s="91" t="s">
        <v>205</v>
      </c>
      <c r="B9" s="91"/>
      <c r="C9" s="101" t="s">
        <v>206</v>
      </c>
      <c r="D9" s="101" t="s">
        <v>248</v>
      </c>
      <c r="E9" s="101" t="s">
        <v>248</v>
      </c>
    </row>
    <row r="10" spans="1:5" ht="12.75">
      <c r="A10" s="91" t="s">
        <v>207</v>
      </c>
      <c r="B10" s="91"/>
      <c r="C10" s="101" t="s">
        <v>208</v>
      </c>
      <c r="D10" s="101" t="s">
        <v>249</v>
      </c>
      <c r="E10" s="101" t="s">
        <v>250</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251</v>
      </c>
      <c r="B17" s="89"/>
      <c r="C17" s="89"/>
      <c r="D17" s="89"/>
      <c r="E17" s="90"/>
      <c r="F17" s="100"/>
    </row>
    <row r="18" spans="1:6" ht="12.75">
      <c r="A18" s="91" t="s">
        <v>216</v>
      </c>
      <c r="B18" s="91"/>
      <c r="C18" s="101" t="s">
        <v>217</v>
      </c>
      <c r="D18" s="101" t="s">
        <v>252</v>
      </c>
      <c r="E18" s="101" t="s">
        <v>253</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254</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255</v>
      </c>
      <c r="E30" s="102" t="s">
        <v>256</v>
      </c>
      <c r="F30" s="100"/>
    </row>
    <row r="31" spans="1:6" ht="12.75">
      <c r="A31" s="91" t="s">
        <v>226</v>
      </c>
      <c r="B31" s="92"/>
      <c r="C31" s="102" t="s">
        <v>227</v>
      </c>
      <c r="D31" s="102" t="s">
        <v>257</v>
      </c>
      <c r="E31" s="102" t="s">
        <v>258</v>
      </c>
      <c r="F31" s="100"/>
    </row>
    <row r="32" spans="1:6" ht="12.75">
      <c r="A32" s="91" t="s">
        <v>228</v>
      </c>
      <c r="B32" s="92"/>
      <c r="C32" s="102" t="s">
        <v>229</v>
      </c>
      <c r="D32" s="102" t="s">
        <v>259</v>
      </c>
      <c r="E32" s="102" t="s">
        <v>260</v>
      </c>
      <c r="F32" s="100"/>
    </row>
    <row r="33" spans="1:6" ht="12.75">
      <c r="A33" s="91" t="s">
        <v>230</v>
      </c>
      <c r="B33" s="92"/>
      <c r="C33" s="102" t="s">
        <v>231</v>
      </c>
      <c r="D33" s="102" t="s">
        <v>261</v>
      </c>
      <c r="E33" s="102" t="s">
        <v>262</v>
      </c>
      <c r="F33" s="100"/>
    </row>
    <row r="34" spans="1:6" ht="12.75">
      <c r="A34" s="91" t="s">
        <v>232</v>
      </c>
      <c r="B34" s="92"/>
      <c r="C34" s="102" t="s">
        <v>233</v>
      </c>
      <c r="D34" s="102" t="s">
        <v>263</v>
      </c>
      <c r="E34" s="102" t="s">
        <v>264</v>
      </c>
      <c r="F34" s="100"/>
    </row>
    <row r="35" spans="1:6" ht="12.75">
      <c r="A35" s="91" t="s">
        <v>234</v>
      </c>
      <c r="B35" s="92"/>
      <c r="C35" s="102" t="s">
        <v>235</v>
      </c>
      <c r="D35" s="102" t="s">
        <v>265</v>
      </c>
      <c r="E35" s="102" t="s">
        <v>266</v>
      </c>
      <c r="F35" s="100"/>
    </row>
    <row r="36" spans="1:6" ht="12.75">
      <c r="A36" s="91" t="s">
        <v>236</v>
      </c>
      <c r="B36" s="92"/>
      <c r="C36" s="102"/>
      <c r="D36" s="102"/>
      <c r="E36" s="102"/>
      <c r="F36" s="100"/>
    </row>
    <row r="37" spans="1:5" ht="28.5" customHeight="1">
      <c r="A37" s="96" t="s">
        <v>237</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267</v>
      </c>
      <c r="B5" s="103" t="s">
        <v>268</v>
      </c>
      <c r="C5" s="103" t="s">
        <v>269</v>
      </c>
      <c r="D5" s="103" t="s">
        <v>270</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271</v>
      </c>
      <c r="B11" s="106"/>
      <c r="C11" s="106"/>
      <c r="D11" s="106"/>
    </row>
    <row r="12" spans="1:4" ht="26.25" customHeight="1">
      <c r="A12" s="107" t="s">
        <v>272</v>
      </c>
      <c r="B12" s="107"/>
      <c r="C12" s="107"/>
      <c r="D12" s="107"/>
    </row>
    <row r="13" ht="12.75"/>
    <row r="14" spans="1:4" ht="12.75">
      <c r="A14" s="83" t="s">
        <v>273</v>
      </c>
      <c r="B14" s="83" t="s">
        <v>274</v>
      </c>
      <c r="C14" s="83" t="s">
        <v>275</v>
      </c>
      <c r="D14" s="83" t="s">
        <v>276</v>
      </c>
    </row>
    <row r="15" spans="1:4" ht="15" customHeight="1">
      <c r="A15" s="91" t="s">
        <v>277</v>
      </c>
      <c r="B15" s="91"/>
      <c r="C15" s="91"/>
      <c r="D15" s="91"/>
    </row>
    <row r="16" spans="1:4" ht="12.75">
      <c r="A16" s="91" t="s">
        <v>278</v>
      </c>
      <c r="B16" s="91"/>
      <c r="C16" s="91"/>
      <c r="D16" s="91"/>
    </row>
    <row r="17" spans="1:4" ht="12.75">
      <c r="A17" s="91" t="s">
        <v>279</v>
      </c>
      <c r="B17" s="91"/>
      <c r="C17" s="91"/>
      <c r="D17" s="91"/>
    </row>
    <row r="18" spans="1:4" ht="12.75">
      <c r="A18" s="83" t="s">
        <v>273</v>
      </c>
      <c r="B18" s="83" t="s">
        <v>280</v>
      </c>
      <c r="C18" s="108" t="s">
        <v>281</v>
      </c>
      <c r="D18" s="83" t="s">
        <v>276</v>
      </c>
    </row>
    <row r="19" spans="1:4" ht="15" customHeight="1">
      <c r="A19" s="91" t="s">
        <v>277</v>
      </c>
      <c r="B19" s="91"/>
      <c r="C19" s="91"/>
      <c r="D19" s="91"/>
    </row>
    <row r="20" spans="1:4" ht="15" customHeight="1">
      <c r="A20" s="91" t="s">
        <v>278</v>
      </c>
      <c r="B20" s="91"/>
      <c r="C20" s="91"/>
      <c r="D20" s="91"/>
    </row>
    <row r="21" spans="1:4" ht="15" customHeight="1">
      <c r="A21" s="91" t="s">
        <v>279</v>
      </c>
      <c r="B21" s="91"/>
      <c r="C21" s="91"/>
      <c r="D21" s="91"/>
    </row>
    <row r="22" spans="1:4" ht="12.75">
      <c r="A22" s="83" t="s">
        <v>273</v>
      </c>
      <c r="B22" s="83" t="s">
        <v>282</v>
      </c>
      <c r="C22" s="108" t="s">
        <v>283</v>
      </c>
      <c r="D22" s="83" t="s">
        <v>276</v>
      </c>
    </row>
    <row r="23" spans="1:4" ht="15" customHeight="1">
      <c r="A23" s="91" t="s">
        <v>277</v>
      </c>
      <c r="B23" s="91"/>
      <c r="C23" s="91"/>
      <c r="D23" s="91"/>
    </row>
    <row r="24" spans="1:4" ht="15" customHeight="1">
      <c r="A24" s="91" t="s">
        <v>278</v>
      </c>
      <c r="B24" s="91"/>
      <c r="C24" s="91"/>
      <c r="D24" s="91"/>
    </row>
    <row r="25" spans="1:4" ht="15" customHeight="1">
      <c r="A25" s="91" t="s">
        <v>279</v>
      </c>
      <c r="B25" s="91"/>
      <c r="C25" s="91"/>
      <c r="D25" s="91"/>
    </row>
    <row r="27" ht="15" customHeight="1">
      <c r="A27" s="109"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285</v>
      </c>
      <c r="B5" s="110"/>
      <c r="C5" s="110"/>
      <c r="D5" s="110"/>
      <c r="E5" s="100"/>
    </row>
    <row r="6" spans="1:5" ht="26.25" customHeight="1">
      <c r="A6" s="111" t="s">
        <v>272</v>
      </c>
      <c r="B6" s="111"/>
      <c r="C6" s="111"/>
      <c r="D6" s="111"/>
      <c r="E6" s="100"/>
    </row>
    <row r="7" spans="1:5" ht="12.75">
      <c r="A7" s="112"/>
      <c r="B7" s="112"/>
      <c r="C7" s="112"/>
      <c r="D7" s="112"/>
      <c r="E7" s="100"/>
    </row>
    <row r="8" spans="1:5" ht="12.75">
      <c r="A8" s="83" t="s">
        <v>273</v>
      </c>
      <c r="B8" s="83" t="s">
        <v>286</v>
      </c>
      <c r="C8" s="83" t="s">
        <v>287</v>
      </c>
      <c r="D8" s="83" t="s">
        <v>276</v>
      </c>
      <c r="E8" s="100"/>
    </row>
    <row r="9" spans="1:5" ht="12.75">
      <c r="A9" s="91" t="s">
        <v>277</v>
      </c>
      <c r="B9" s="85"/>
      <c r="C9" s="85"/>
      <c r="D9" s="85"/>
      <c r="E9" s="100"/>
    </row>
    <row r="10" spans="1:5" ht="12.75">
      <c r="A10" s="91" t="s">
        <v>278</v>
      </c>
      <c r="B10" s="85"/>
      <c r="C10" s="85"/>
      <c r="D10" s="85"/>
      <c r="E10" s="100"/>
    </row>
    <row r="11" spans="1:5" ht="12.75">
      <c r="A11" s="91" t="s">
        <v>279</v>
      </c>
      <c r="B11" s="85"/>
      <c r="C11" s="85"/>
      <c r="D11" s="85"/>
      <c r="E11" s="100"/>
    </row>
    <row r="12" spans="1:4" ht="12.75">
      <c r="A12" s="100"/>
      <c r="B12" s="100"/>
      <c r="C12" s="100"/>
      <c r="D12" s="100"/>
    </row>
    <row r="13" spans="1:5" ht="12.75">
      <c r="A13" s="83" t="s">
        <v>273</v>
      </c>
      <c r="B13" s="83" t="s">
        <v>280</v>
      </c>
      <c r="C13" s="108" t="s">
        <v>288</v>
      </c>
      <c r="D13" s="83" t="s">
        <v>276</v>
      </c>
      <c r="E13" s="100"/>
    </row>
    <row r="14" spans="1:5" ht="12.75">
      <c r="A14" s="91" t="s">
        <v>277</v>
      </c>
      <c r="B14" s="85"/>
      <c r="C14" s="85"/>
      <c r="D14" s="85"/>
      <c r="E14" s="100"/>
    </row>
    <row r="15" spans="1:5" ht="12.75">
      <c r="A15" s="91" t="s">
        <v>278</v>
      </c>
      <c r="B15" s="85"/>
      <c r="C15" s="85"/>
      <c r="D15" s="85"/>
      <c r="E15" s="100"/>
    </row>
    <row r="16" spans="1:5" ht="12.75">
      <c r="A16" s="91" t="s">
        <v>279</v>
      </c>
      <c r="B16" s="85"/>
      <c r="C16" s="85"/>
      <c r="D16" s="85"/>
      <c r="E16" s="100"/>
    </row>
    <row r="17" spans="1:4" ht="12.75">
      <c r="A17" s="100"/>
      <c r="B17" s="100"/>
      <c r="C17" s="100"/>
      <c r="D17" s="100"/>
    </row>
    <row r="18" spans="1:5" ht="12.75">
      <c r="A18" s="83" t="s">
        <v>273</v>
      </c>
      <c r="B18" s="83" t="s">
        <v>289</v>
      </c>
      <c r="C18" s="108" t="s">
        <v>283</v>
      </c>
      <c r="D18" s="83" t="s">
        <v>276</v>
      </c>
      <c r="E18" s="100"/>
    </row>
    <row r="19" spans="1:5" ht="12.75">
      <c r="A19" s="91" t="s">
        <v>277</v>
      </c>
      <c r="B19" s="85"/>
      <c r="C19" s="85"/>
      <c r="D19" s="85"/>
      <c r="E19" s="100"/>
    </row>
    <row r="20" spans="1:5" ht="12.75">
      <c r="A20" s="91" t="s">
        <v>278</v>
      </c>
      <c r="B20" s="85"/>
      <c r="C20" s="85"/>
      <c r="D20" s="85"/>
      <c r="E20" s="100"/>
    </row>
    <row r="21" spans="1:5" ht="12.75">
      <c r="A21" s="91" t="s">
        <v>279</v>
      </c>
      <c r="B21" s="85"/>
      <c r="C21" s="85"/>
      <c r="D21" s="85"/>
      <c r="E21" s="100"/>
    </row>
    <row r="23" ht="15" customHeight="1">
      <c r="A23" s="109"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290</v>
      </c>
      <c r="C5" s="113" t="s">
        <v>291</v>
      </c>
      <c r="D5" s="114" t="s">
        <v>292</v>
      </c>
    </row>
    <row r="6" spans="1:3" ht="12.75">
      <c r="A6" s="104" t="s">
        <v>293</v>
      </c>
      <c r="B6" s="115"/>
      <c r="C6" s="115"/>
    </row>
    <row r="7" spans="1:3" ht="12.75">
      <c r="A7" s="116" t="s">
        <v>294</v>
      </c>
      <c r="B7" s="117"/>
      <c r="C7" s="117"/>
    </row>
    <row r="8" spans="1:3" ht="12.75">
      <c r="A8" s="104" t="s">
        <v>295</v>
      </c>
      <c r="B8" s="115"/>
      <c r="C8" s="115"/>
    </row>
    <row r="9" spans="1:3" ht="12.75">
      <c r="A9" s="104" t="s">
        <v>296</v>
      </c>
      <c r="B9" s="115"/>
      <c r="C9" s="115"/>
    </row>
    <row r="10" spans="1:3" ht="12.75">
      <c r="A10" s="104" t="s">
        <v>297</v>
      </c>
      <c r="B10" s="115"/>
      <c r="C10" s="115"/>
    </row>
    <row r="11" spans="1:3" ht="12.75">
      <c r="A11" s="104" t="s">
        <v>298</v>
      </c>
      <c r="B11" s="115"/>
      <c r="C11" s="115"/>
    </row>
    <row r="12" spans="1:3" ht="12.75">
      <c r="A12" s="104" t="s">
        <v>299</v>
      </c>
      <c r="B12" s="115"/>
      <c r="C12" s="115"/>
    </row>
    <row r="13" spans="1:3" s="120" customFormat="1" ht="12.75">
      <c r="A13" s="118" t="s">
        <v>300</v>
      </c>
      <c r="B13" s="119">
        <f>B8+B10</f>
        <v>0</v>
      </c>
      <c r="C13" s="119">
        <f>C8+C10</f>
        <v>0</v>
      </c>
    </row>
    <row r="14" spans="1:3" s="120" customFormat="1" ht="12.75">
      <c r="A14" s="118" t="s">
        <v>301</v>
      </c>
      <c r="B14" s="119">
        <f>B9+B11</f>
        <v>0</v>
      </c>
      <c r="C14" s="119">
        <f>C9+C11</f>
        <v>0</v>
      </c>
    </row>
    <row r="15" spans="1:3" ht="12.75">
      <c r="A15" s="104" t="s">
        <v>302</v>
      </c>
      <c r="B15" s="115"/>
      <c r="C15" s="115"/>
    </row>
    <row r="16" spans="1:3" ht="12.75">
      <c r="A16" s="104" t="s">
        <v>303</v>
      </c>
      <c r="B16" s="115"/>
      <c r="C16" s="115"/>
    </row>
    <row r="17" spans="1:3" ht="12.75">
      <c r="A17" s="116" t="s">
        <v>304</v>
      </c>
      <c r="B17" s="117"/>
      <c r="C17" s="117"/>
    </row>
    <row r="18" spans="1:3" ht="12.75">
      <c r="A18" s="104" t="s">
        <v>305</v>
      </c>
      <c r="B18" s="119" t="e">
        <f>B8/(B14/1000)</f>
        <v>#DIV/0!</v>
      </c>
      <c r="C18" s="119" t="e">
        <f>C8/(C14/1000)</f>
        <v>#DIV/0!</v>
      </c>
    </row>
    <row r="19" spans="1:4" ht="12.75">
      <c r="A19" s="115" t="s">
        <v>306</v>
      </c>
      <c r="B19" s="121"/>
      <c r="C19" s="121"/>
      <c r="D19" s="122" t="s">
        <v>307</v>
      </c>
    </row>
    <row r="20" spans="1:4" ht="12.75">
      <c r="A20" s="104" t="s">
        <v>308</v>
      </c>
      <c r="B20" s="121"/>
      <c r="C20" s="121"/>
      <c r="D20" s="123" t="s">
        <v>307</v>
      </c>
    </row>
    <row r="21" spans="1:3" ht="12.75">
      <c r="A21" s="104" t="s">
        <v>309</v>
      </c>
      <c r="B21" s="119" t="e">
        <f>B18/B19</f>
        <v>#DIV/0!</v>
      </c>
      <c r="C21" s="119" t="e">
        <f>C18/C19</f>
        <v>#DIV/0!</v>
      </c>
    </row>
    <row r="22" spans="1:3" ht="12.75">
      <c r="A22" s="104" t="s">
        <v>310</v>
      </c>
      <c r="B22" s="119" t="e">
        <f>B8/B19</f>
        <v>#DIV/0!</v>
      </c>
      <c r="C22" s="119" t="e">
        <f>C8/C19</f>
        <v>#DIV/0!</v>
      </c>
    </row>
    <row r="23" spans="1:3" ht="12.75">
      <c r="A23" s="104" t="s">
        <v>311</v>
      </c>
      <c r="B23" s="119" t="e">
        <f>B8/(B19*B20)</f>
        <v>#DIV/0!</v>
      </c>
      <c r="C23" s="119" t="e">
        <f>C8/(C19*C20)</f>
        <v>#DIV/0!</v>
      </c>
    </row>
    <row r="24" spans="1:3" ht="12.75">
      <c r="A24" s="116" t="s">
        <v>312</v>
      </c>
      <c r="B24" s="117"/>
      <c r="C24" s="117"/>
    </row>
    <row r="25" spans="1:3" ht="12.75">
      <c r="A25" s="104" t="s">
        <v>313</v>
      </c>
      <c r="B25" s="119" t="e">
        <f>B10/(B14/1000)</f>
        <v>#DIV/0!</v>
      </c>
      <c r="C25" s="119" t="e">
        <f>C10/(C14/1000)</f>
        <v>#DIV/0!</v>
      </c>
    </row>
    <row r="26" spans="1:4" ht="12.75">
      <c r="A26" s="115" t="s">
        <v>314</v>
      </c>
      <c r="B26" s="121"/>
      <c r="C26" s="121"/>
      <c r="D26" s="122" t="s">
        <v>307</v>
      </c>
    </row>
    <row r="27" spans="1:4" ht="12.75">
      <c r="A27" s="104" t="s">
        <v>315</v>
      </c>
      <c r="B27" s="121"/>
      <c r="C27" s="121"/>
      <c r="D27" s="123" t="s">
        <v>307</v>
      </c>
    </row>
    <row r="28" spans="1:3" ht="12.75">
      <c r="A28" s="104" t="s">
        <v>316</v>
      </c>
      <c r="B28" s="119" t="e">
        <f>B25/B26</f>
        <v>#DIV/0!</v>
      </c>
      <c r="C28" s="119" t="e">
        <f>C25/C26</f>
        <v>#DIV/0!</v>
      </c>
    </row>
    <row r="29" spans="1:3" ht="12.75">
      <c r="A29" s="104" t="s">
        <v>317</v>
      </c>
      <c r="B29" s="119" t="e">
        <f>B10/B26</f>
        <v>#DIV/0!</v>
      </c>
      <c r="C29" s="119" t="e">
        <f>C10/C26</f>
        <v>#DIV/0!</v>
      </c>
    </row>
    <row r="30" spans="1:3" ht="12.75">
      <c r="A30" s="104" t="s">
        <v>318</v>
      </c>
      <c r="B30" s="119" t="e">
        <f>B10/(B26*B27)</f>
        <v>#DIV/0!</v>
      </c>
      <c r="C30" s="119" t="e">
        <f>C10/(C26*C27)</f>
        <v>#DIV/0!</v>
      </c>
    </row>
    <row r="31" spans="1:3" ht="12.75">
      <c r="A31" s="116" t="s">
        <v>319</v>
      </c>
      <c r="B31" s="124"/>
      <c r="C31" s="124"/>
    </row>
    <row r="32" spans="1:3" ht="12.75">
      <c r="A32" s="104" t="s">
        <v>320</v>
      </c>
      <c r="B32" s="119" t="e">
        <f>B12/(B16/1000)</f>
        <v>#DIV/0!</v>
      </c>
      <c r="C32" s="119" t="e">
        <f>C12/(C16/1000)</f>
        <v>#DIV/0!</v>
      </c>
    </row>
    <row r="33" spans="1:4" ht="12.75">
      <c r="A33" s="115" t="s">
        <v>321</v>
      </c>
      <c r="B33" s="121"/>
      <c r="C33" s="121"/>
      <c r="D33" s="122" t="s">
        <v>307</v>
      </c>
    </row>
    <row r="34" spans="1:4" ht="12.75">
      <c r="A34" s="104" t="s">
        <v>322</v>
      </c>
      <c r="B34" s="121"/>
      <c r="C34" s="121"/>
      <c r="D34" s="123" t="s">
        <v>307</v>
      </c>
    </row>
    <row r="35" spans="1:3" ht="12.75">
      <c r="A35" s="104" t="s">
        <v>323</v>
      </c>
      <c r="B35" s="119" t="e">
        <f>B32/B33</f>
        <v>#DIV/0!</v>
      </c>
      <c r="C35" s="119" t="e">
        <f>C32/C33</f>
        <v>#DIV/0!</v>
      </c>
    </row>
    <row r="36" spans="1:3" ht="12.75">
      <c r="A36" s="104" t="s">
        <v>324</v>
      </c>
      <c r="B36" s="119" t="e">
        <f>B12/B33</f>
        <v>#DIV/0!</v>
      </c>
      <c r="C36" s="119" t="e">
        <f>C12/C33</f>
        <v>#DIV/0!</v>
      </c>
    </row>
    <row r="37" spans="1:3" ht="12.75">
      <c r="A37" s="104" t="s">
        <v>325</v>
      </c>
      <c r="B37" s="119" t="e">
        <f>B12/(B33*B34)</f>
        <v>#DIV/0!</v>
      </c>
      <c r="C37" s="119" t="e">
        <f>C12/(C33*C34)</f>
        <v>#DIV/0!</v>
      </c>
    </row>
    <row r="38" spans="1:3" ht="12" customHeight="1">
      <c r="A38" s="105"/>
      <c r="B38" s="105"/>
      <c r="C38" s="105"/>
    </row>
    <row r="39" spans="1:4" ht="12.75" customHeight="1">
      <c r="A39" s="125" t="s">
        <v>326</v>
      </c>
      <c r="B39" s="125"/>
      <c r="C39" s="125"/>
      <c r="D39" s="126"/>
    </row>
    <row r="40" spans="1:4" ht="12.75" customHeight="1">
      <c r="A40" s="111" t="s">
        <v>272</v>
      </c>
      <c r="B40" s="111"/>
      <c r="C40" s="111"/>
      <c r="D40" s="112"/>
    </row>
    <row r="41" spans="1:4" ht="12" customHeight="1">
      <c r="A41" s="127"/>
      <c r="B41" s="127"/>
      <c r="C41" s="128"/>
      <c r="D41" s="112"/>
    </row>
    <row r="42" spans="1:3" ht="12.75">
      <c r="A42" s="103" t="s">
        <v>327</v>
      </c>
      <c r="B42" s="103" t="s">
        <v>286</v>
      </c>
      <c r="C42" s="129" t="s">
        <v>275</v>
      </c>
    </row>
    <row r="43" spans="1:3" ht="12.75">
      <c r="A43" s="104" t="s">
        <v>277</v>
      </c>
      <c r="B43" s="104"/>
      <c r="C43" s="104"/>
    </row>
    <row r="44" spans="1:3" ht="12.75">
      <c r="A44" s="104" t="s">
        <v>278</v>
      </c>
      <c r="B44" s="104"/>
      <c r="C44" s="104"/>
    </row>
    <row r="45" spans="1:3" ht="12.75">
      <c r="A45" s="104" t="s">
        <v>279</v>
      </c>
      <c r="B45" s="104"/>
      <c r="C45" s="104"/>
    </row>
    <row r="46" spans="1:3" ht="12.75">
      <c r="A46" s="103" t="s">
        <v>327</v>
      </c>
      <c r="B46" s="103" t="s">
        <v>328</v>
      </c>
      <c r="C46" s="103" t="s">
        <v>281</v>
      </c>
    </row>
    <row r="47" spans="1:3" ht="12.75">
      <c r="A47" s="104" t="s">
        <v>277</v>
      </c>
      <c r="B47" s="104"/>
      <c r="C47" s="104"/>
    </row>
    <row r="48" spans="1:3" ht="12.75">
      <c r="A48" s="104" t="s">
        <v>278</v>
      </c>
      <c r="B48" s="104"/>
      <c r="C48" s="104"/>
    </row>
    <row r="49" spans="1:3" ht="12.75">
      <c r="A49" s="104" t="s">
        <v>279</v>
      </c>
      <c r="B49" s="104"/>
      <c r="C49" s="104"/>
    </row>
    <row r="50" spans="1:3" ht="12.75">
      <c r="A50" s="103" t="s">
        <v>327</v>
      </c>
      <c r="B50" s="103" t="s">
        <v>329</v>
      </c>
      <c r="C50" s="103" t="s">
        <v>330</v>
      </c>
    </row>
    <row r="51" spans="1:3" ht="12.75">
      <c r="A51" s="104" t="s">
        <v>277</v>
      </c>
      <c r="B51" s="104"/>
      <c r="C51" s="104"/>
    </row>
    <row r="52" spans="1:3" ht="12.75">
      <c r="A52" s="104" t="s">
        <v>278</v>
      </c>
      <c r="B52" s="104"/>
      <c r="C52" s="104"/>
    </row>
    <row r="53" spans="1:3" ht="12.75">
      <c r="A53" s="104" t="s">
        <v>279</v>
      </c>
      <c r="B53" s="104"/>
      <c r="C53" s="104"/>
    </row>
    <row r="55" ht="12.75">
      <c r="A55" s="109"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331</v>
      </c>
      <c r="B5" s="132" t="s">
        <v>61</v>
      </c>
      <c r="C5" s="133" t="s">
        <v>198</v>
      </c>
      <c r="D5" s="134" t="s">
        <v>199</v>
      </c>
      <c r="E5" s="132" t="s">
        <v>62</v>
      </c>
      <c r="F5" s="135" t="s">
        <v>198</v>
      </c>
      <c r="G5" s="133" t="s">
        <v>200</v>
      </c>
      <c r="H5" s="130"/>
      <c r="I5" s="130"/>
    </row>
    <row r="6" spans="1:9" ht="12.75">
      <c r="A6" s="136" t="s">
        <v>332</v>
      </c>
      <c r="B6" s="115"/>
      <c r="C6" s="137"/>
      <c r="D6" s="138" t="s">
        <v>217</v>
      </c>
      <c r="E6" s="115"/>
      <c r="F6" s="139"/>
      <c r="G6" s="140"/>
      <c r="H6" s="130"/>
      <c r="I6" s="130"/>
    </row>
    <row r="7" spans="1:9" ht="12.75">
      <c r="A7" s="141" t="s">
        <v>333</v>
      </c>
      <c r="B7" s="115"/>
      <c r="C7" s="137"/>
      <c r="D7" s="142" t="s">
        <v>204</v>
      </c>
      <c r="E7" s="115"/>
      <c r="F7" s="139"/>
      <c r="G7" s="140"/>
      <c r="H7" s="130"/>
      <c r="I7" s="130"/>
    </row>
    <row r="8" spans="1:9" ht="12.75">
      <c r="A8" s="136" t="s">
        <v>334</v>
      </c>
      <c r="B8" s="143"/>
      <c r="C8" s="144"/>
      <c r="D8" s="145" t="s">
        <v>335</v>
      </c>
      <c r="E8" s="143"/>
      <c r="F8" s="144"/>
      <c r="G8" s="146"/>
      <c r="I8" s="130"/>
    </row>
    <row r="9" spans="1:9" ht="12.75">
      <c r="A9" s="141" t="s">
        <v>336</v>
      </c>
      <c r="B9" s="143"/>
      <c r="C9" s="144"/>
      <c r="D9" s="147" t="s">
        <v>206</v>
      </c>
      <c r="E9" s="143"/>
      <c r="F9" s="144"/>
      <c r="G9" s="146"/>
      <c r="I9" s="130"/>
    </row>
    <row r="10" spans="1:9" ht="12.75">
      <c r="A10" s="148" t="s">
        <v>337</v>
      </c>
      <c r="B10" s="143"/>
      <c r="C10" s="144"/>
      <c r="D10" s="149"/>
      <c r="E10" s="143"/>
      <c r="F10" s="144"/>
      <c r="G10" s="146"/>
      <c r="I10" s="130"/>
    </row>
    <row r="11" spans="1:9" ht="12.75">
      <c r="A11" s="150" t="s">
        <v>338</v>
      </c>
      <c r="B11" s="151"/>
      <c r="C11" s="152"/>
      <c r="D11" s="149"/>
      <c r="E11" s="151"/>
      <c r="F11" s="152"/>
      <c r="G11" s="146"/>
      <c r="I11" s="130"/>
    </row>
    <row r="12" spans="1:9" ht="12.75">
      <c r="A12" s="153"/>
      <c r="B12" s="153"/>
      <c r="C12" s="154"/>
      <c r="D12" s="153"/>
      <c r="E12" s="153"/>
      <c r="F12" s="154"/>
      <c r="G12" s="109"/>
      <c r="I12" s="130"/>
    </row>
    <row r="13" spans="1:9" ht="41.25" customHeight="1">
      <c r="A13" s="155" t="s">
        <v>339</v>
      </c>
      <c r="B13" s="155"/>
      <c r="C13" s="155"/>
      <c r="D13" s="155"/>
      <c r="E13" s="155"/>
      <c r="F13" s="155"/>
      <c r="G13" s="155"/>
      <c r="I13" s="130"/>
    </row>
    <row r="14" spans="1:9" ht="12.75">
      <c r="A14" s="130"/>
      <c r="B14" s="130"/>
      <c r="C14" s="130"/>
      <c r="D14" s="130"/>
      <c r="E14" s="130"/>
      <c r="F14" s="130"/>
      <c r="G14" s="130"/>
      <c r="I14" s="130"/>
    </row>
    <row r="15" spans="1:9" ht="12.75">
      <c r="A15" s="109" t="s">
        <v>284</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